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Commerciele Equipes\Roularta Media\Online\Tarieven\"/>
    </mc:Choice>
  </mc:AlternateContent>
  <bookViews>
    <workbookView xWindow="0" yWindow="0" windowWidth="21600" windowHeight="9600" tabRatio="909"/>
  </bookViews>
  <sheets>
    <sheet name="Display Site specific" sheetId="2" r:id="rId1"/>
    <sheet name="Display Contextual Packs" sheetId="3" r:id="rId2"/>
    <sheet name="CPC" sheetId="23" r:id="rId3"/>
    <sheet name="Content to Commerce Group" sheetId="24" r:id="rId4"/>
    <sheet name="Content to Commerce RON" sheetId="25" state="hidden" r:id="rId5"/>
    <sheet name="Floating" sheetId="28" r:id="rId6"/>
    <sheet name="Video" sheetId="20" r:id="rId7"/>
    <sheet name="Target+" sheetId="21" r:id="rId8"/>
    <sheet name="Newsletters" sheetId="9" r:id="rId9"/>
    <sheet name="Dedicated Mailing Brand&amp;Interes" sheetId="8" r:id="rId10"/>
    <sheet name="Native online" sheetId="35" r:id="rId11"/>
    <sheet name="Advertorial online PV" sheetId="34" r:id="rId12"/>
    <sheet name="Advertorial pack" sheetId="29" r:id="rId13"/>
    <sheet name="Display CPH" sheetId="22" state="hidden" r:id="rId14"/>
    <sheet name="Getest op" sheetId="37" r:id="rId15"/>
    <sheet name="Podcast sponsoring" sheetId="27" r:id="rId16"/>
    <sheet name="Sponsoring editorial dossier" sheetId="12" r:id="rId17"/>
    <sheet name="Sales Policy" sheetId="33" r:id="rId18"/>
  </sheets>
  <externalReferences>
    <externalReference r:id="rId19"/>
    <externalReference r:id="rId20"/>
    <externalReference r:id="rId21"/>
  </externalReferences>
  <definedNames>
    <definedName name="_xlnm._FilterDatabase" localSheetId="11" hidden="1">'Advertorial online PV'!$A$3:$N$3</definedName>
    <definedName name="_xlnm._FilterDatabase" localSheetId="3" hidden="1">'Content to Commerce Group'!$A$3:$K$12</definedName>
    <definedName name="_xlnm._FilterDatabase" localSheetId="1" hidden="1">'Display Contextual Packs'!$A$3:$L$113</definedName>
    <definedName name="_xlnm._FilterDatabase" localSheetId="0" hidden="1">'Display Site specific'!$A$3:$L$306</definedName>
    <definedName name="_xlnm._FilterDatabase" localSheetId="10" hidden="1">'Native online'!$A$3:$N$35</definedName>
    <definedName name="_xlnm._FilterDatabase" localSheetId="8" hidden="1">Newsletters!$A$4:$B$41</definedName>
    <definedName name="_xlnm._FilterDatabase" localSheetId="17" hidden="1">'Sales Policy'!#REF!</definedName>
    <definedName name="_xlnm.Print_Area" localSheetId="17">'Sales Policy'!$A$1:$L$21</definedName>
    <definedName name="co" localSheetId="11">#REF!</definedName>
    <definedName name="co" localSheetId="10">#REF!</definedName>
    <definedName name="co" localSheetId="17">#REF!</definedName>
    <definedName name="co">#REF!</definedName>
    <definedName name="cos" localSheetId="11">#REF!</definedName>
    <definedName name="cos" localSheetId="10">#REF!</definedName>
    <definedName name="cos" localSheetId="17">#REF!</definedName>
    <definedName name="cos">#REF!</definedName>
    <definedName name="cost" localSheetId="11">#REF!</definedName>
    <definedName name="cost" localSheetId="10">#REF!</definedName>
    <definedName name="cost" localSheetId="17">#REF!</definedName>
    <definedName name="cost">#REF!</definedName>
    <definedName name="coste" localSheetId="11">#REF!</definedName>
    <definedName name="coste" localSheetId="10">#REF!</definedName>
    <definedName name="coste" localSheetId="17">#REF!</definedName>
    <definedName name="coste">#REF!</definedName>
    <definedName name="CostType" localSheetId="17">#REF!</definedName>
    <definedName name="CPM">'[1]rate.parameter'!$AM$4:$AM$505</definedName>
    <definedName name="Discount">#REF!</definedName>
    <definedName name="Display_Email" localSheetId="17">#REF!</definedName>
    <definedName name="Format" localSheetId="17">#REF!</definedName>
    <definedName name="geskol" localSheetId="17">'[2]Site specific'!#REF!</definedName>
    <definedName name="geskol">'[3]Site specific'!$N$25</definedName>
    <definedName name="gesrij" localSheetId="17">'[2]Site specific'!#REF!</definedName>
    <definedName name="gesrij">'[3]Site specific'!$N$24</definedName>
    <definedName name="la" localSheetId="11">#REF!</definedName>
    <definedName name="la" localSheetId="10">#REF!</definedName>
    <definedName name="la" localSheetId="17">#REF!</definedName>
    <definedName name="la">#REF!</definedName>
    <definedName name="laplace" localSheetId="11">#REF!</definedName>
    <definedName name="laplace" localSheetId="10">#REF!</definedName>
    <definedName name="laplace" localSheetId="17">#REF!</definedName>
    <definedName name="laplace">#REF!</definedName>
    <definedName name="Pack" localSheetId="17">#REF!</definedName>
    <definedName name="Placement" localSheetId="17">#REF!</definedName>
    <definedName name="Site" localSheetId="17">#REF!</definedName>
    <definedName name="test" localSheetId="11">#REF!</definedName>
    <definedName name="test" localSheetId="10">#REF!</definedName>
    <definedName name="test" localSheetId="17">#REF!</definedName>
    <definedName name="test">#REF!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06" i="2" l="1"/>
  <c r="L306" i="2" s="1"/>
  <c r="K305" i="2"/>
  <c r="L305" i="2" s="1"/>
  <c r="K304" i="2"/>
  <c r="L304" i="2" s="1"/>
  <c r="K303" i="2"/>
  <c r="L303" i="2" s="1"/>
  <c r="K302" i="2"/>
  <c r="L302" i="2" s="1"/>
  <c r="K301" i="2"/>
  <c r="L301" i="2" s="1"/>
  <c r="K300" i="2"/>
  <c r="L300" i="2" s="1"/>
  <c r="K299" i="2"/>
  <c r="L299" i="2" s="1"/>
  <c r="K298" i="2"/>
  <c r="L298" i="2" s="1"/>
  <c r="K297" i="2"/>
  <c r="L297" i="2" s="1"/>
  <c r="K296" i="2"/>
  <c r="L296" i="2" s="1"/>
  <c r="K295" i="2"/>
  <c r="L295" i="2" s="1"/>
  <c r="K294" i="2"/>
  <c r="L294" i="2" s="1"/>
  <c r="K293" i="2"/>
  <c r="L293" i="2" s="1"/>
  <c r="K168" i="2" l="1"/>
  <c r="L168" i="2" s="1"/>
  <c r="K73" i="2"/>
  <c r="L73" i="2" s="1"/>
  <c r="K64" i="2"/>
  <c r="L64" i="2" s="1"/>
  <c r="M11" i="29" l="1"/>
  <c r="K75" i="3" l="1"/>
  <c r="K74" i="3"/>
  <c r="K73" i="3"/>
  <c r="K72" i="3"/>
  <c r="K71" i="3"/>
  <c r="K70" i="3"/>
  <c r="K40" i="3"/>
  <c r="K39" i="3"/>
  <c r="L39" i="3" l="1"/>
  <c r="L35" i="35" l="1"/>
  <c r="L34" i="35"/>
  <c r="L33" i="35"/>
  <c r="L32" i="35"/>
  <c r="L31" i="35"/>
  <c r="L30" i="35"/>
  <c r="L29" i="35"/>
  <c r="L28" i="35"/>
  <c r="L27" i="35"/>
  <c r="L26" i="35"/>
  <c r="L25" i="35"/>
  <c r="L24" i="35"/>
  <c r="L23" i="35"/>
  <c r="L22" i="35"/>
  <c r="L21" i="35"/>
  <c r="L20" i="35"/>
  <c r="L19" i="35"/>
  <c r="L18" i="35"/>
  <c r="L17" i="35"/>
  <c r="L16" i="35"/>
  <c r="L15" i="35"/>
  <c r="L14" i="35"/>
  <c r="L13" i="35"/>
  <c r="L12" i="35"/>
  <c r="L11" i="35"/>
  <c r="L10" i="35"/>
  <c r="L9" i="35"/>
  <c r="L8" i="35"/>
  <c r="L7" i="35"/>
  <c r="L6" i="35"/>
  <c r="L5" i="35"/>
  <c r="L4" i="35"/>
  <c r="J33" i="34"/>
  <c r="J32" i="34"/>
  <c r="J31" i="34"/>
  <c r="J30" i="34"/>
  <c r="J29" i="34"/>
  <c r="J28" i="34"/>
  <c r="J27" i="34"/>
  <c r="J26" i="34"/>
  <c r="J25" i="34"/>
  <c r="J24" i="34"/>
  <c r="J23" i="34"/>
  <c r="J22" i="34"/>
  <c r="J21" i="34"/>
  <c r="J20" i="34"/>
  <c r="J19" i="34"/>
  <c r="J18" i="34"/>
  <c r="J17" i="34"/>
  <c r="J16" i="34"/>
  <c r="J15" i="34"/>
  <c r="J14" i="34"/>
  <c r="J13" i="34"/>
  <c r="J12" i="34"/>
  <c r="J11" i="34"/>
  <c r="J10" i="34"/>
  <c r="J9" i="34"/>
  <c r="J8" i="34"/>
  <c r="J7" i="34"/>
  <c r="J6" i="34"/>
  <c r="J5" i="34"/>
  <c r="J4" i="34"/>
  <c r="M10" i="29" l="1"/>
  <c r="M9" i="29"/>
  <c r="M8" i="29"/>
  <c r="M7" i="29"/>
  <c r="M6" i="29"/>
  <c r="M5" i="29"/>
  <c r="M4" i="29"/>
  <c r="K17" i="3" l="1"/>
  <c r="L17" i="3" s="1"/>
  <c r="K59" i="3" l="1"/>
  <c r="L59" i="3" s="1"/>
  <c r="K72" i="2" l="1"/>
  <c r="L72" i="2" s="1"/>
  <c r="K56" i="2"/>
  <c r="L56" i="2" s="1"/>
  <c r="K268" i="2"/>
  <c r="L268" i="2" s="1"/>
  <c r="K270" i="2"/>
  <c r="L270" i="2" s="1"/>
  <c r="K267" i="2"/>
  <c r="L267" i="2" s="1"/>
  <c r="K269" i="2"/>
  <c r="L269" i="2" s="1"/>
  <c r="L71" i="3" l="1"/>
  <c r="D17" i="33"/>
  <c r="D16" i="33"/>
  <c r="D14" i="33"/>
  <c r="E14" i="33" s="1"/>
  <c r="D13" i="33"/>
  <c r="E13" i="33" s="1"/>
  <c r="D12" i="33"/>
  <c r="E12" i="33" s="1"/>
  <c r="D11" i="33"/>
  <c r="E11" i="33" s="1"/>
  <c r="D10" i="33"/>
  <c r="E10" i="33" s="1"/>
  <c r="D9" i="33"/>
  <c r="E9" i="33" s="1"/>
  <c r="D8" i="33"/>
  <c r="E8" i="33" s="1"/>
  <c r="G5" i="12" l="1"/>
  <c r="G6" i="12"/>
  <c r="G7" i="12"/>
  <c r="G8" i="12"/>
  <c r="G9" i="12"/>
  <c r="G10" i="12"/>
  <c r="G11" i="12"/>
  <c r="G12" i="12"/>
  <c r="G4" i="12"/>
  <c r="J5" i="25" l="1"/>
  <c r="K5" i="20" l="1"/>
  <c r="L5" i="20" s="1"/>
  <c r="K6" i="20"/>
  <c r="L6" i="20" s="1"/>
  <c r="K4" i="20"/>
  <c r="L4" i="20" s="1"/>
  <c r="K47" i="2" l="1"/>
  <c r="L47" i="2" s="1"/>
  <c r="K49" i="2"/>
  <c r="L49" i="2" s="1"/>
  <c r="I4" i="23" l="1"/>
  <c r="K134" i="2" l="1"/>
  <c r="L134" i="2" s="1"/>
  <c r="K135" i="2"/>
  <c r="L135" i="2" s="1"/>
  <c r="K95" i="2"/>
  <c r="L95" i="2" s="1"/>
  <c r="K90" i="2"/>
  <c r="L90" i="2" s="1"/>
  <c r="K68" i="2"/>
  <c r="L68" i="2" s="1"/>
  <c r="K69" i="2"/>
  <c r="L69" i="2" s="1"/>
  <c r="K51" i="2"/>
  <c r="L51" i="2" s="1"/>
  <c r="K52" i="2"/>
  <c r="L52" i="2" s="1"/>
  <c r="K39" i="2"/>
  <c r="L39" i="2" s="1"/>
  <c r="K37" i="2"/>
  <c r="L37" i="2" s="1"/>
  <c r="K43" i="2"/>
  <c r="L43" i="2" s="1"/>
  <c r="K44" i="2"/>
  <c r="L44" i="2" s="1"/>
  <c r="K35" i="2"/>
  <c r="L35" i="2" s="1"/>
  <c r="K34" i="2"/>
  <c r="L34" i="2" s="1"/>
  <c r="K79" i="2"/>
  <c r="L79" i="2" s="1"/>
  <c r="K83" i="2"/>
  <c r="L83" i="2" s="1"/>
  <c r="K100" i="2"/>
  <c r="L100" i="2" s="1"/>
  <c r="K102" i="2"/>
  <c r="L102" i="2" s="1"/>
  <c r="K157" i="2"/>
  <c r="L157" i="2" s="1"/>
  <c r="K156" i="2"/>
  <c r="L156" i="2" s="1"/>
  <c r="K148" i="2"/>
  <c r="L148" i="2" s="1"/>
  <c r="K150" i="2"/>
  <c r="L150" i="2" s="1"/>
  <c r="K146" i="2"/>
  <c r="L146" i="2" s="1"/>
  <c r="K145" i="2"/>
  <c r="L145" i="2" s="1"/>
  <c r="K137" i="2"/>
  <c r="L137" i="2" s="1"/>
  <c r="K139" i="2"/>
  <c r="L139" i="2" s="1"/>
  <c r="K12" i="24" l="1"/>
  <c r="K11" i="24"/>
  <c r="K10" i="24"/>
  <c r="K9" i="24"/>
  <c r="K8" i="24"/>
  <c r="K7" i="24"/>
  <c r="K6" i="24"/>
  <c r="K5" i="24"/>
  <c r="K4" i="24"/>
  <c r="K26" i="2"/>
  <c r="L26" i="2" s="1"/>
  <c r="K8" i="2"/>
  <c r="L8" i="2" s="1"/>
  <c r="K5" i="2"/>
  <c r="L5" i="2" s="1"/>
  <c r="K60" i="3"/>
  <c r="L60" i="3" s="1"/>
  <c r="K58" i="3"/>
  <c r="L58" i="3" s="1"/>
  <c r="K55" i="3"/>
  <c r="L55" i="3" s="1"/>
  <c r="K56" i="3"/>
  <c r="L56" i="3" s="1"/>
  <c r="K61" i="3"/>
  <c r="L61" i="3" s="1"/>
  <c r="K57" i="3"/>
  <c r="L57" i="3" s="1"/>
  <c r="K69" i="3"/>
  <c r="L69" i="3" s="1"/>
  <c r="J4" i="25"/>
  <c r="J7" i="25" s="1"/>
  <c r="J9" i="25" s="1"/>
  <c r="K98" i="3" l="1"/>
  <c r="L98" i="3" s="1"/>
  <c r="K99" i="3"/>
  <c r="L99" i="3" s="1"/>
  <c r="K97" i="3"/>
  <c r="L97" i="3" s="1"/>
  <c r="K96" i="3"/>
  <c r="L96" i="3" s="1"/>
  <c r="K94" i="3"/>
  <c r="L94" i="3" s="1"/>
  <c r="K95" i="3"/>
  <c r="L95" i="3" s="1"/>
  <c r="K93" i="3"/>
  <c r="L93" i="3" s="1"/>
  <c r="K92" i="3"/>
  <c r="L92" i="3" s="1"/>
  <c r="K5" i="28"/>
  <c r="L5" i="28" s="1"/>
  <c r="K4" i="28"/>
  <c r="L4" i="28" s="1"/>
  <c r="K90" i="3"/>
  <c r="L90" i="3" s="1"/>
  <c r="K91" i="3"/>
  <c r="L91" i="3" s="1"/>
  <c r="K89" i="3"/>
  <c r="L89" i="3" s="1"/>
  <c r="K88" i="3"/>
  <c r="L88" i="3" s="1"/>
  <c r="K86" i="3"/>
  <c r="L86" i="3" s="1"/>
  <c r="K87" i="3"/>
  <c r="L87" i="3" s="1"/>
  <c r="K85" i="3"/>
  <c r="L85" i="3" s="1"/>
  <c r="K84" i="3"/>
  <c r="L84" i="3" s="1"/>
  <c r="L40" i="3" l="1"/>
  <c r="K100" i="3"/>
  <c r="L100" i="3" s="1"/>
  <c r="K101" i="3"/>
  <c r="L101" i="3" s="1"/>
  <c r="K103" i="3"/>
  <c r="L103" i="3" s="1"/>
  <c r="K102" i="3"/>
  <c r="L102" i="3" s="1"/>
  <c r="K104" i="3"/>
  <c r="L104" i="3" s="1"/>
  <c r="K105" i="3"/>
  <c r="L105" i="3" s="1"/>
  <c r="K66" i="3" l="1"/>
  <c r="L66" i="3" s="1"/>
  <c r="K67" i="3"/>
  <c r="L67" i="3" s="1"/>
  <c r="K50" i="3"/>
  <c r="L50" i="3" s="1"/>
  <c r="K54" i="3"/>
  <c r="L54" i="3" s="1"/>
  <c r="K49" i="3"/>
  <c r="L49" i="3" s="1"/>
  <c r="K48" i="3"/>
  <c r="L48" i="3" s="1"/>
  <c r="K45" i="3"/>
  <c r="L45" i="3" s="1"/>
  <c r="K43" i="3"/>
  <c r="L43" i="3" s="1"/>
  <c r="K44" i="3"/>
  <c r="L44" i="3" s="1"/>
  <c r="K42" i="3"/>
  <c r="L42" i="3" s="1"/>
  <c r="K38" i="3"/>
  <c r="L38" i="3" s="1"/>
  <c r="K36" i="3"/>
  <c r="L36" i="3" s="1"/>
  <c r="K32" i="3"/>
  <c r="L32" i="3" s="1"/>
  <c r="K28" i="3"/>
  <c r="L28" i="3" s="1"/>
  <c r="K23" i="3"/>
  <c r="L23" i="3" s="1"/>
  <c r="K18" i="3"/>
  <c r="L18" i="3" s="1"/>
  <c r="K13" i="3"/>
  <c r="L13" i="3" s="1"/>
  <c r="K9" i="3"/>
  <c r="L9" i="3" s="1"/>
  <c r="K8" i="3"/>
  <c r="L8" i="3" s="1"/>
  <c r="L73" i="3" l="1"/>
  <c r="K26" i="3" l="1"/>
  <c r="L26" i="3" s="1"/>
  <c r="K25" i="3"/>
  <c r="L25" i="3" s="1"/>
  <c r="K112" i="3" l="1"/>
  <c r="L112" i="3" s="1"/>
  <c r="K113" i="3"/>
  <c r="L113" i="3" s="1"/>
  <c r="K111" i="3"/>
  <c r="L111" i="3" s="1"/>
  <c r="K110" i="3"/>
  <c r="L110" i="3" s="1"/>
  <c r="K108" i="3"/>
  <c r="L108" i="3" s="1"/>
  <c r="K109" i="3"/>
  <c r="L109" i="3" s="1"/>
  <c r="K107" i="3"/>
  <c r="L107" i="3" s="1"/>
  <c r="K106" i="3"/>
  <c r="L106" i="3" s="1"/>
  <c r="K65" i="3"/>
  <c r="L65" i="3" s="1"/>
  <c r="K64" i="3"/>
  <c r="L64" i="3" s="1"/>
  <c r="K68" i="3"/>
  <c r="L68" i="3" s="1"/>
  <c r="K63" i="3"/>
  <c r="L63" i="3" s="1"/>
  <c r="K62" i="3"/>
  <c r="L62" i="3" s="1"/>
  <c r="K53" i="3"/>
  <c r="L53" i="3" s="1"/>
  <c r="K52" i="3"/>
  <c r="L52" i="3" s="1"/>
  <c r="K51" i="3"/>
  <c r="L51" i="3" s="1"/>
  <c r="K47" i="3"/>
  <c r="L47" i="3" s="1"/>
  <c r="K46" i="3"/>
  <c r="L46" i="3" s="1"/>
  <c r="K41" i="3"/>
  <c r="L41" i="3" s="1"/>
  <c r="K37" i="3"/>
  <c r="L37" i="3" s="1"/>
  <c r="K35" i="3"/>
  <c r="L35" i="3" s="1"/>
  <c r="K34" i="3"/>
  <c r="L34" i="3" s="1"/>
  <c r="K33" i="3"/>
  <c r="L33" i="3" s="1"/>
  <c r="K31" i="3"/>
  <c r="L31" i="3" s="1"/>
  <c r="K30" i="3"/>
  <c r="L30" i="3" s="1"/>
  <c r="K29" i="3"/>
  <c r="L29" i="3" s="1"/>
  <c r="K27" i="3"/>
  <c r="L27" i="3" s="1"/>
  <c r="K22" i="3"/>
  <c r="L22" i="3" s="1"/>
  <c r="K21" i="3"/>
  <c r="L21" i="3" s="1"/>
  <c r="K20" i="3"/>
  <c r="L20" i="3" s="1"/>
  <c r="K24" i="3"/>
  <c r="L24" i="3" s="1"/>
  <c r="K19" i="3"/>
  <c r="L19" i="3" s="1"/>
  <c r="K82" i="3"/>
  <c r="L82" i="3" s="1"/>
  <c r="K83" i="3"/>
  <c r="L83" i="3" s="1"/>
  <c r="K81" i="3"/>
  <c r="L81" i="3" s="1"/>
  <c r="K80" i="3"/>
  <c r="L80" i="3" s="1"/>
  <c r="K78" i="3"/>
  <c r="L78" i="3" s="1"/>
  <c r="K79" i="3"/>
  <c r="L79" i="3" s="1"/>
  <c r="K77" i="3"/>
  <c r="L77" i="3" s="1"/>
  <c r="K76" i="3"/>
  <c r="L76" i="3" s="1"/>
  <c r="K16" i="3"/>
  <c r="L16" i="3" s="1"/>
  <c r="K15" i="3"/>
  <c r="L15" i="3" s="1"/>
  <c r="K14" i="3"/>
  <c r="L14" i="3" s="1"/>
  <c r="K12" i="3"/>
  <c r="L12" i="3" s="1"/>
  <c r="K11" i="3"/>
  <c r="L11" i="3" s="1"/>
  <c r="K7" i="3"/>
  <c r="L7" i="3" s="1"/>
  <c r="K6" i="3"/>
  <c r="L6" i="3" s="1"/>
  <c r="K10" i="3"/>
  <c r="L10" i="3" s="1"/>
  <c r="K5" i="3"/>
  <c r="L5" i="3" s="1"/>
  <c r="K4" i="3"/>
  <c r="K285" i="2"/>
  <c r="K287" i="2"/>
  <c r="K286" i="2"/>
  <c r="K290" i="2"/>
  <c r="K291" i="2"/>
  <c r="K292" i="2"/>
  <c r="K289" i="2"/>
  <c r="K284" i="2"/>
  <c r="K288" i="2"/>
  <c r="K283" i="2"/>
  <c r="K282" i="2"/>
  <c r="K274" i="2"/>
  <c r="K276" i="2"/>
  <c r="K275" i="2"/>
  <c r="K279" i="2"/>
  <c r="K280" i="2"/>
  <c r="K281" i="2"/>
  <c r="K278" i="2"/>
  <c r="K273" i="2"/>
  <c r="K277" i="2"/>
  <c r="K272" i="2"/>
  <c r="K271" i="2"/>
  <c r="K259" i="2"/>
  <c r="K261" i="2"/>
  <c r="K260" i="2"/>
  <c r="K264" i="2"/>
  <c r="K265" i="2"/>
  <c r="K266" i="2"/>
  <c r="K263" i="2"/>
  <c r="K258" i="2"/>
  <c r="K262" i="2"/>
  <c r="K257" i="2"/>
  <c r="K256" i="2"/>
  <c r="K248" i="2"/>
  <c r="K250" i="2"/>
  <c r="K249" i="2"/>
  <c r="K253" i="2"/>
  <c r="K254" i="2"/>
  <c r="K255" i="2"/>
  <c r="K252" i="2"/>
  <c r="K247" i="2"/>
  <c r="K251" i="2"/>
  <c r="K246" i="2"/>
  <c r="K245" i="2"/>
  <c r="K237" i="2"/>
  <c r="K239" i="2"/>
  <c r="K238" i="2"/>
  <c r="K242" i="2"/>
  <c r="K243" i="2"/>
  <c r="K244" i="2"/>
  <c r="K241" i="2"/>
  <c r="K236" i="2"/>
  <c r="K240" i="2"/>
  <c r="K235" i="2"/>
  <c r="K234" i="2"/>
  <c r="K226" i="2"/>
  <c r="K228" i="2"/>
  <c r="K227" i="2"/>
  <c r="K231" i="2"/>
  <c r="K232" i="2"/>
  <c r="K233" i="2"/>
  <c r="K230" i="2"/>
  <c r="K225" i="2"/>
  <c r="K229" i="2"/>
  <c r="K224" i="2"/>
  <c r="K223" i="2"/>
  <c r="K215" i="2"/>
  <c r="K217" i="2"/>
  <c r="K216" i="2"/>
  <c r="K220" i="2"/>
  <c r="K221" i="2"/>
  <c r="K222" i="2"/>
  <c r="K219" i="2"/>
  <c r="K214" i="2"/>
  <c r="K218" i="2"/>
  <c r="K213" i="2"/>
  <c r="K212" i="2"/>
  <c r="K204" i="2"/>
  <c r="K206" i="2"/>
  <c r="K205" i="2"/>
  <c r="K209" i="2"/>
  <c r="K210" i="2"/>
  <c r="K211" i="2"/>
  <c r="K208" i="2"/>
  <c r="K203" i="2"/>
  <c r="K207" i="2"/>
  <c r="K202" i="2"/>
  <c r="K201" i="2"/>
  <c r="K193" i="2"/>
  <c r="K195" i="2"/>
  <c r="K194" i="2"/>
  <c r="K198" i="2"/>
  <c r="K199" i="2"/>
  <c r="K200" i="2"/>
  <c r="K197" i="2"/>
  <c r="K192" i="2"/>
  <c r="K196" i="2"/>
  <c r="K191" i="2"/>
  <c r="K190" i="2"/>
  <c r="K182" i="2"/>
  <c r="K184" i="2"/>
  <c r="K183" i="2"/>
  <c r="K187" i="2"/>
  <c r="K188" i="2"/>
  <c r="K189" i="2"/>
  <c r="K186" i="2"/>
  <c r="K181" i="2"/>
  <c r="K185" i="2"/>
  <c r="K180" i="2"/>
  <c r="K179" i="2"/>
  <c r="K175" i="2"/>
  <c r="K178" i="2"/>
  <c r="K177" i="2"/>
  <c r="K174" i="2"/>
  <c r="K176" i="2"/>
  <c r="K173" i="2"/>
  <c r="K172" i="2"/>
  <c r="K167" i="2"/>
  <c r="K171" i="2"/>
  <c r="K170" i="2"/>
  <c r="K166" i="2"/>
  <c r="K169" i="2"/>
  <c r="K165" i="2"/>
  <c r="K164" i="2"/>
  <c r="K159" i="2"/>
  <c r="K162" i="2"/>
  <c r="K160" i="2"/>
  <c r="K161" i="2"/>
  <c r="K158" i="2"/>
  <c r="K163" i="2"/>
  <c r="K149" i="2"/>
  <c r="K153" i="2"/>
  <c r="K154" i="2"/>
  <c r="K155" i="2"/>
  <c r="K152" i="2"/>
  <c r="K147" i="2"/>
  <c r="K151" i="2"/>
  <c r="K138" i="2"/>
  <c r="K142" i="2"/>
  <c r="K143" i="2"/>
  <c r="K144" i="2"/>
  <c r="K141" i="2"/>
  <c r="K136" i="2"/>
  <c r="K140" i="2"/>
  <c r="K126" i="2"/>
  <c r="K128" i="2"/>
  <c r="K127" i="2"/>
  <c r="K131" i="2"/>
  <c r="K132" i="2"/>
  <c r="K133" i="2"/>
  <c r="K130" i="2"/>
  <c r="K125" i="2"/>
  <c r="K129" i="2"/>
  <c r="K124" i="2"/>
  <c r="K123" i="2"/>
  <c r="K118" i="2"/>
  <c r="K122" i="2"/>
  <c r="K120" i="2"/>
  <c r="K121" i="2"/>
  <c r="K117" i="2"/>
  <c r="K119" i="2"/>
  <c r="K116" i="2"/>
  <c r="K115" i="2"/>
  <c r="K109" i="2"/>
  <c r="K114" i="2"/>
  <c r="K112" i="2"/>
  <c r="K113" i="2"/>
  <c r="K111" i="2"/>
  <c r="K108" i="2"/>
  <c r="K110" i="2"/>
  <c r="K107" i="2"/>
  <c r="K106" i="2"/>
  <c r="K101" i="2"/>
  <c r="K99" i="2"/>
  <c r="K103" i="2"/>
  <c r="K105" i="2"/>
  <c r="K104" i="2"/>
  <c r="K98" i="2"/>
  <c r="K97" i="2"/>
  <c r="K91" i="2"/>
  <c r="K93" i="2"/>
  <c r="K92" i="2"/>
  <c r="K94" i="2"/>
  <c r="K96" i="2"/>
  <c r="K89" i="2"/>
  <c r="K88" i="2"/>
  <c r="K80" i="2"/>
  <c r="K82" i="2"/>
  <c r="K81" i="2"/>
  <c r="K85" i="2"/>
  <c r="K86" i="2"/>
  <c r="K87" i="2"/>
  <c r="K84" i="2"/>
  <c r="K78" i="2"/>
  <c r="K77" i="2"/>
  <c r="K71" i="2"/>
  <c r="K75" i="2"/>
  <c r="K74" i="2"/>
  <c r="K70" i="2"/>
  <c r="K76" i="2"/>
  <c r="K62" i="2"/>
  <c r="K66" i="2"/>
  <c r="K63" i="2"/>
  <c r="K65" i="2"/>
  <c r="K61" i="2"/>
  <c r="K67" i="2"/>
  <c r="K60" i="2"/>
  <c r="K59" i="2"/>
  <c r="K54" i="2"/>
  <c r="K57" i="2"/>
  <c r="K55" i="2"/>
  <c r="K53" i="2"/>
  <c r="K58" i="2"/>
  <c r="K46" i="2"/>
  <c r="K48" i="2"/>
  <c r="K45" i="2"/>
  <c r="K50" i="2"/>
  <c r="K38" i="2"/>
  <c r="K40" i="2"/>
  <c r="K42" i="2"/>
  <c r="K36" i="2"/>
  <c r="K41" i="2"/>
  <c r="K28" i="2"/>
  <c r="K27" i="2"/>
  <c r="K31" i="2"/>
  <c r="K32" i="2"/>
  <c r="K33" i="2"/>
  <c r="K29" i="2"/>
  <c r="K25" i="2"/>
  <c r="K30" i="2"/>
  <c r="K24" i="2"/>
  <c r="K23" i="2"/>
  <c r="K15" i="2"/>
  <c r="K17" i="2"/>
  <c r="K16" i="2"/>
  <c r="K20" i="2"/>
  <c r="K21" i="2"/>
  <c r="K22" i="2"/>
  <c r="K19" i="2"/>
  <c r="K14" i="2"/>
  <c r="K18" i="2"/>
  <c r="K13" i="2"/>
  <c r="K12" i="2"/>
  <c r="K6" i="2"/>
  <c r="K11" i="2"/>
  <c r="K10" i="2"/>
  <c r="K9" i="2"/>
  <c r="K7" i="2"/>
  <c r="K4" i="2"/>
  <c r="L70" i="3" l="1"/>
  <c r="L72" i="3"/>
  <c r="L74" i="3"/>
  <c r="L75" i="3"/>
  <c r="L4" i="3"/>
  <c r="L289" i="2" l="1"/>
  <c r="L292" i="2"/>
  <c r="L291" i="2"/>
  <c r="L290" i="2"/>
  <c r="L286" i="2"/>
  <c r="L287" i="2"/>
  <c r="L285" i="2"/>
  <c r="L275" i="2"/>
  <c r="L276" i="2"/>
  <c r="L274" i="2"/>
  <c r="L282" i="2"/>
  <c r="L283" i="2"/>
  <c r="L288" i="2"/>
  <c r="L284" i="2"/>
  <c r="L278" i="2"/>
  <c r="L260" i="2"/>
  <c r="L279" i="2"/>
  <c r="L280" i="2"/>
  <c r="L281" i="2"/>
  <c r="L273" i="2"/>
  <c r="L277" i="2"/>
  <c r="L272" i="2"/>
  <c r="L266" i="2"/>
  <c r="L265" i="2"/>
  <c r="L264" i="2"/>
  <c r="L261" i="2"/>
  <c r="L259" i="2"/>
  <c r="L271" i="2"/>
  <c r="L263" i="2"/>
  <c r="L258" i="2"/>
  <c r="L262" i="2"/>
  <c r="L257" i="2"/>
  <c r="L256" i="2"/>
  <c r="L248" i="2"/>
  <c r="L250" i="2"/>
  <c r="L249" i="2"/>
  <c r="L253" i="2"/>
  <c r="L254" i="2"/>
  <c r="L255" i="2"/>
  <c r="L252" i="2"/>
  <c r="L247" i="2"/>
  <c r="L251" i="2"/>
  <c r="L246" i="2"/>
  <c r="L245" i="2"/>
  <c r="L237" i="2"/>
  <c r="L239" i="2"/>
  <c r="L238" i="2"/>
  <c r="L242" i="2"/>
  <c r="L243" i="2"/>
  <c r="L244" i="2"/>
  <c r="L241" i="2"/>
  <c r="L236" i="2"/>
  <c r="L240" i="2"/>
  <c r="L235" i="2"/>
  <c r="L234" i="2"/>
  <c r="L226" i="2"/>
  <c r="J4" i="9" l="1"/>
  <c r="H4" i="9"/>
  <c r="F4" i="9"/>
  <c r="E4" i="9"/>
  <c r="D4" i="9"/>
  <c r="C4" i="9"/>
  <c r="J41" i="9"/>
  <c r="H41" i="9"/>
  <c r="J40" i="9"/>
  <c r="H40" i="9"/>
  <c r="J39" i="9"/>
  <c r="H39" i="9"/>
  <c r="J38" i="9"/>
  <c r="H38" i="9"/>
  <c r="J37" i="9"/>
  <c r="H37" i="9"/>
  <c r="J36" i="9"/>
  <c r="H36" i="9"/>
  <c r="J35" i="9"/>
  <c r="H35" i="9"/>
  <c r="J34" i="9"/>
  <c r="H34" i="9"/>
  <c r="J33" i="9"/>
  <c r="H33" i="9"/>
  <c r="J32" i="9"/>
  <c r="H32" i="9"/>
  <c r="J31" i="9"/>
  <c r="H31" i="9"/>
  <c r="J30" i="9"/>
  <c r="H30" i="9"/>
  <c r="J29" i="9"/>
  <c r="H29" i="9"/>
  <c r="J28" i="9"/>
  <c r="H28" i="9"/>
  <c r="J27" i="9"/>
  <c r="H27" i="9"/>
  <c r="J26" i="9"/>
  <c r="H26" i="9"/>
  <c r="J25" i="9"/>
  <c r="H25" i="9"/>
  <c r="J24" i="9"/>
  <c r="H24" i="9"/>
  <c r="J23" i="9"/>
  <c r="H23" i="9"/>
  <c r="J22" i="9"/>
  <c r="H22" i="9"/>
  <c r="J21" i="9"/>
  <c r="H21" i="9"/>
  <c r="J20" i="9"/>
  <c r="H20" i="9"/>
  <c r="J19" i="9"/>
  <c r="H19" i="9"/>
  <c r="J18" i="9"/>
  <c r="H18" i="9"/>
  <c r="J17" i="9"/>
  <c r="H17" i="9"/>
  <c r="J16" i="9"/>
  <c r="H16" i="9"/>
  <c r="J15" i="9"/>
  <c r="H15" i="9"/>
  <c r="J14" i="9"/>
  <c r="H14" i="9"/>
  <c r="J13" i="9"/>
  <c r="H13" i="9"/>
  <c r="J12" i="9"/>
  <c r="H12" i="9"/>
  <c r="J11" i="9"/>
  <c r="H11" i="9"/>
  <c r="J10" i="9"/>
  <c r="H10" i="9"/>
  <c r="J9" i="9"/>
  <c r="H9" i="9"/>
  <c r="J8" i="9"/>
  <c r="H8" i="9"/>
  <c r="J7" i="9"/>
  <c r="H7" i="9"/>
  <c r="J6" i="9"/>
  <c r="H6" i="9"/>
  <c r="J5" i="9"/>
  <c r="H5" i="9"/>
  <c r="L4" i="2"/>
  <c r="L7" i="2"/>
  <c r="L9" i="2"/>
  <c r="L10" i="2"/>
  <c r="L11" i="2"/>
  <c r="L6" i="2"/>
  <c r="L12" i="2"/>
  <c r="L13" i="2"/>
  <c r="L18" i="2"/>
  <c r="L14" i="2"/>
  <c r="L19" i="2"/>
  <c r="L22" i="2"/>
  <c r="L21" i="2"/>
  <c r="L20" i="2"/>
  <c r="L16" i="2"/>
  <c r="L17" i="2"/>
  <c r="L15" i="2"/>
  <c r="L23" i="2"/>
  <c r="L24" i="2"/>
  <c r="L30" i="2"/>
  <c r="L25" i="2"/>
  <c r="L29" i="2"/>
  <c r="L33" i="2"/>
  <c r="L32" i="2"/>
  <c r="L31" i="2"/>
  <c r="L27" i="2"/>
  <c r="L28" i="2"/>
  <c r="L41" i="2"/>
  <c r="L36" i="2"/>
  <c r="L42" i="2"/>
  <c r="L40" i="2"/>
  <c r="L38" i="2"/>
  <c r="L50" i="2"/>
  <c r="L45" i="2"/>
  <c r="L48" i="2"/>
  <c r="L46" i="2"/>
  <c r="L58" i="2"/>
  <c r="L53" i="2"/>
  <c r="L55" i="2"/>
  <c r="L57" i="2"/>
  <c r="L54" i="2"/>
  <c r="L59" i="2"/>
  <c r="L60" i="2"/>
  <c r="L67" i="2"/>
  <c r="L61" i="2"/>
  <c r="L65" i="2"/>
  <c r="L63" i="2"/>
  <c r="L66" i="2"/>
  <c r="L62" i="2"/>
  <c r="L76" i="2"/>
  <c r="L70" i="2"/>
  <c r="L74" i="2"/>
  <c r="L75" i="2"/>
  <c r="L71" i="2"/>
  <c r="L77" i="2"/>
  <c r="L78" i="2"/>
  <c r="L84" i="2"/>
  <c r="L87" i="2"/>
  <c r="L86" i="2"/>
  <c r="L85" i="2"/>
  <c r="L81" i="2"/>
  <c r="L82" i="2"/>
  <c r="L80" i="2"/>
  <c r="L88" i="2"/>
  <c r="L89" i="2"/>
  <c r="L96" i="2"/>
  <c r="L94" i="2"/>
  <c r="L92" i="2"/>
  <c r="L93" i="2"/>
  <c r="L91" i="2"/>
  <c r="L97" i="2"/>
  <c r="L98" i="2"/>
  <c r="L104" i="2"/>
  <c r="L105" i="2"/>
  <c r="L103" i="2"/>
  <c r="L99" i="2"/>
  <c r="L101" i="2"/>
  <c r="L106" i="2"/>
  <c r="L107" i="2"/>
  <c r="L110" i="2"/>
  <c r="L108" i="2"/>
  <c r="L111" i="2"/>
  <c r="L113" i="2"/>
  <c r="L112" i="2"/>
  <c r="L114" i="2"/>
  <c r="L109" i="2"/>
  <c r="L115" i="2"/>
  <c r="L116" i="2"/>
  <c r="L119" i="2"/>
  <c r="L117" i="2"/>
  <c r="L121" i="2"/>
  <c r="L120" i="2"/>
  <c r="L122" i="2"/>
  <c r="L118" i="2"/>
  <c r="L123" i="2"/>
  <c r="L124" i="2"/>
  <c r="L129" i="2"/>
  <c r="L125" i="2"/>
  <c r="L130" i="2"/>
  <c r="L133" i="2"/>
  <c r="L132" i="2"/>
  <c r="L131" i="2"/>
  <c r="L127" i="2"/>
  <c r="L128" i="2"/>
  <c r="L126" i="2"/>
  <c r="L140" i="2"/>
  <c r="L136" i="2"/>
  <c r="L141" i="2"/>
  <c r="L144" i="2"/>
  <c r="L143" i="2"/>
  <c r="L142" i="2"/>
  <c r="L138" i="2"/>
  <c r="L151" i="2"/>
  <c r="L147" i="2"/>
  <c r="L152" i="2"/>
  <c r="L155" i="2"/>
  <c r="L154" i="2"/>
  <c r="L153" i="2"/>
  <c r="L149" i="2"/>
  <c r="L163" i="2"/>
  <c r="L158" i="2"/>
  <c r="L161" i="2"/>
  <c r="L160" i="2"/>
  <c r="L162" i="2"/>
  <c r="L159" i="2"/>
  <c r="L164" i="2"/>
  <c r="L165" i="2"/>
  <c r="L169" i="2"/>
  <c r="L166" i="2"/>
  <c r="L170" i="2"/>
  <c r="L171" i="2"/>
  <c r="L167" i="2"/>
  <c r="L172" i="2"/>
  <c r="L173" i="2"/>
  <c r="L176" i="2"/>
  <c r="L174" i="2"/>
  <c r="L177" i="2"/>
  <c r="L178" i="2"/>
  <c r="L175" i="2"/>
  <c r="L179" i="2"/>
  <c r="L180" i="2"/>
  <c r="L185" i="2"/>
  <c r="L181" i="2"/>
  <c r="L186" i="2"/>
  <c r="L189" i="2"/>
  <c r="L188" i="2"/>
  <c r="L187" i="2"/>
  <c r="L183" i="2"/>
  <c r="L184" i="2"/>
  <c r="L182" i="2"/>
  <c r="L190" i="2"/>
  <c r="L191" i="2"/>
  <c r="L196" i="2"/>
  <c r="L192" i="2"/>
  <c r="L197" i="2"/>
  <c r="L200" i="2"/>
  <c r="L199" i="2"/>
  <c r="L198" i="2"/>
  <c r="L194" i="2"/>
  <c r="L195" i="2"/>
  <c r="L193" i="2"/>
  <c r="L201" i="2"/>
  <c r="L202" i="2"/>
  <c r="L207" i="2"/>
  <c r="L203" i="2"/>
  <c r="L208" i="2"/>
  <c r="L211" i="2"/>
  <c r="L210" i="2"/>
  <c r="L209" i="2"/>
  <c r="L205" i="2"/>
  <c r="L206" i="2"/>
  <c r="L204" i="2"/>
  <c r="L212" i="2"/>
  <c r="L213" i="2"/>
  <c r="L218" i="2"/>
  <c r="L214" i="2"/>
  <c r="L219" i="2"/>
  <c r="L222" i="2"/>
  <c r="L221" i="2"/>
  <c r="L220" i="2"/>
  <c r="L216" i="2"/>
  <c r="L217" i="2"/>
  <c r="L215" i="2"/>
  <c r="L223" i="2"/>
  <c r="L224" i="2"/>
  <c r="L229" i="2"/>
  <c r="L225" i="2"/>
  <c r="L230" i="2"/>
  <c r="L233" i="2"/>
  <c r="L232" i="2"/>
  <c r="L231" i="2"/>
  <c r="L227" i="2"/>
  <c r="L228" i="2"/>
</calcChain>
</file>

<file path=xl/sharedStrings.xml><?xml version="1.0" encoding="utf-8"?>
<sst xmlns="http://schemas.openxmlformats.org/spreadsheetml/2006/main" count="3517" uniqueCount="504">
  <si>
    <t>SITE SPECIFIC ADVERTISING</t>
  </si>
  <si>
    <t>RUN/SECTION</t>
  </si>
  <si>
    <t>LANGUAGE</t>
  </si>
  <si>
    <t>FORMAT</t>
  </si>
  <si>
    <t>TYPE OF BUY</t>
  </si>
  <si>
    <t>CPM</t>
  </si>
  <si>
    <t>Knack.be</t>
  </si>
  <si>
    <t>Levif.be</t>
  </si>
  <si>
    <t>Weekend.be NL</t>
  </si>
  <si>
    <t>Weekend.be FR</t>
  </si>
  <si>
    <t>Plusmagazine.be NL</t>
  </si>
  <si>
    <t>Plusmagazine.be FR</t>
  </si>
  <si>
    <t>Knackfocus.be</t>
  </si>
  <si>
    <t>Focusvif.be</t>
  </si>
  <si>
    <t>Sportmagazine.be NL</t>
  </si>
  <si>
    <t>Sportmagazine.be FR</t>
  </si>
  <si>
    <t>Libelle.be</t>
  </si>
  <si>
    <t>Femmesdaujourdhui.be</t>
  </si>
  <si>
    <t>LibelleLekker.be</t>
  </si>
  <si>
    <t>FemmesDélices.be</t>
  </si>
  <si>
    <t>LibelleMama.be</t>
  </si>
  <si>
    <t>Flair.be NL</t>
  </si>
  <si>
    <t>Flair.be FR</t>
  </si>
  <si>
    <t>Trends.be</t>
  </si>
  <si>
    <t>Trendstendances.be</t>
  </si>
  <si>
    <t>Datanews.be NL</t>
  </si>
  <si>
    <t>Datanews.be FR</t>
  </si>
  <si>
    <t>Moneytalk NL</t>
  </si>
  <si>
    <t>Moneytalk FR</t>
  </si>
  <si>
    <t>Insidebeleggen.be</t>
  </si>
  <si>
    <t>Initiedelabourse.be</t>
  </si>
  <si>
    <t xml:space="preserve">(Large/Big) Leaderboard </t>
  </si>
  <si>
    <t>FR</t>
  </si>
  <si>
    <t>Run of Site</t>
  </si>
  <si>
    <t>Billboard</t>
  </si>
  <si>
    <t>Medium Rectangle</t>
  </si>
  <si>
    <t>Halfpage</t>
  </si>
  <si>
    <t>INVENTORY / MONTH</t>
  </si>
  <si>
    <t>IMPS</t>
  </si>
  <si>
    <t>SOV%</t>
  </si>
  <si>
    <t>RATE</t>
  </si>
  <si>
    <t>CONTEXTUAL ADVERTISING</t>
  </si>
  <si>
    <t>CONTEXTUAL PACKAGE</t>
  </si>
  <si>
    <t>RUN OF SELECTION</t>
  </si>
  <si>
    <t>RUN OF NETWORK</t>
  </si>
  <si>
    <t>FR/NL</t>
  </si>
  <si>
    <t>Skyscraper</t>
  </si>
  <si>
    <t>Wide Skyscraper</t>
  </si>
  <si>
    <t>Interscroller</t>
  </si>
  <si>
    <t>Floor Ad</t>
  </si>
  <si>
    <t>Desktop + Mobile</t>
  </si>
  <si>
    <t>DEVICE</t>
  </si>
  <si>
    <t>DEDICATED MAILINGS</t>
  </si>
  <si>
    <t>Media Brand</t>
  </si>
  <si>
    <t xml:space="preserve">Interest </t>
  </si>
  <si>
    <t>All brands Roularta</t>
  </si>
  <si>
    <t>Lifestyle, Travel, Culture, Fashion, Beauty, Gastronomy, Health, Cooking, Mama, 50+, Business Invest, Personal Finance, Sports, Business, Football, Economy, Entrepreneurs, Wine, …</t>
  </si>
  <si>
    <t># OPT-Ins</t>
  </si>
  <si>
    <t>CPM*</t>
  </si>
  <si>
    <t>3.000 -10.000</t>
  </si>
  <si>
    <t>2.500 -10.000</t>
  </si>
  <si>
    <t>10.001 - 20.000</t>
  </si>
  <si>
    <t>20.001 - 50.000</t>
  </si>
  <si>
    <t>50.001 - 100.000</t>
  </si>
  <si>
    <t>&gt; 100.000</t>
  </si>
  <si>
    <t>PRODUCTION COSTS</t>
  </si>
  <si>
    <t>1 language</t>
  </si>
  <si>
    <t>2 languages</t>
  </si>
  <si>
    <t>Campaign management + lay-out</t>
  </si>
  <si>
    <t>Subscribers</t>
  </si>
  <si>
    <t>Knack</t>
  </si>
  <si>
    <t>D</t>
  </si>
  <si>
    <t>Monday till Sunday</t>
  </si>
  <si>
    <t>Levif</t>
  </si>
  <si>
    <t>F</t>
  </si>
  <si>
    <t>Knackfocus</t>
  </si>
  <si>
    <t>Leviffocus</t>
  </si>
  <si>
    <t>Thursday</t>
  </si>
  <si>
    <t>Knack/Auto</t>
  </si>
  <si>
    <t>Tuesday</t>
  </si>
  <si>
    <t>Levif/Auto</t>
  </si>
  <si>
    <t>Knack/Gezondheid</t>
  </si>
  <si>
    <t>Friday</t>
  </si>
  <si>
    <t>Levif/Santé</t>
  </si>
  <si>
    <t>Weekend</t>
  </si>
  <si>
    <t>Tue + Wed + Fri</t>
  </si>
  <si>
    <t>Tue + Fri</t>
  </si>
  <si>
    <t>Weekend/culinair-recepten</t>
  </si>
  <si>
    <t>Weekend/culinair-news</t>
  </si>
  <si>
    <t>Weekend/reizen</t>
  </si>
  <si>
    <t>Monday</t>
  </si>
  <si>
    <t>Monthly</t>
  </si>
  <si>
    <t>Plusmagazine</t>
  </si>
  <si>
    <t>Plusmagazine/health</t>
  </si>
  <si>
    <t>Fortnightly</t>
  </si>
  <si>
    <t>Plusmagazine/mijnclub</t>
  </si>
  <si>
    <t>Plusmagazine/monclub</t>
  </si>
  <si>
    <t>Sportmagazine</t>
  </si>
  <si>
    <t>Wednesday</t>
  </si>
  <si>
    <t>Trends/KZ</t>
  </si>
  <si>
    <t>Monday till Friday</t>
  </si>
  <si>
    <t>Trends/Cz</t>
  </si>
  <si>
    <t>Trends Style</t>
  </si>
  <si>
    <t>Trends Immo</t>
  </si>
  <si>
    <t>MoneyTalk.be</t>
  </si>
  <si>
    <t>Datanews</t>
  </si>
  <si>
    <t>Monday till Saturday</t>
  </si>
  <si>
    <t>Datanewsjobs</t>
  </si>
  <si>
    <t>Insidebeleggen</t>
  </si>
  <si>
    <t>Initiedelabourse</t>
  </si>
  <si>
    <t>NEWSLETTERS</t>
  </si>
  <si>
    <t>Native</t>
  </si>
  <si>
    <t>Content Page</t>
  </si>
  <si>
    <t>Editorial Box</t>
  </si>
  <si>
    <t>Newsletter  Insertion</t>
  </si>
  <si>
    <t>Twitter</t>
  </si>
  <si>
    <t>Facebook Post</t>
  </si>
  <si>
    <t>Pageview Rate</t>
  </si>
  <si>
    <t>Guaranteed Page views</t>
  </si>
  <si>
    <t>Media Value</t>
  </si>
  <si>
    <t>√</t>
  </si>
  <si>
    <t>-</t>
  </si>
  <si>
    <t>Libelle</t>
  </si>
  <si>
    <t>Femmesdaujourdhui</t>
  </si>
  <si>
    <t>Libellelekker</t>
  </si>
  <si>
    <t>1-3 rcps</t>
  </si>
  <si>
    <t>Femmesdélices</t>
  </si>
  <si>
    <t>Libellemama</t>
  </si>
  <si>
    <t>Femmesmamans</t>
  </si>
  <si>
    <t>Feeling</t>
  </si>
  <si>
    <t>Gael</t>
  </si>
  <si>
    <t>Knack.be/news</t>
  </si>
  <si>
    <t>Levif.be/news</t>
  </si>
  <si>
    <t>Website</t>
  </si>
  <si>
    <t>SPONSORING EDITORIAL DOSSIER</t>
  </si>
  <si>
    <t>Editoral boost</t>
  </si>
  <si>
    <t xml:space="preserve">Co-branded banners RON </t>
  </si>
  <si>
    <t>Package Rate</t>
  </si>
  <si>
    <t>Plusmagazine D/F</t>
  </si>
  <si>
    <t>Weekend D/F</t>
  </si>
  <si>
    <t>Trendsstyle D/F</t>
  </si>
  <si>
    <t>Sportmagazine D/F</t>
  </si>
  <si>
    <t>Trends D/F</t>
  </si>
  <si>
    <t>Moneytalk D/F</t>
  </si>
  <si>
    <t>Datanews D/F</t>
  </si>
  <si>
    <t>Takeover</t>
  </si>
  <si>
    <t>Inread</t>
  </si>
  <si>
    <t>AC</t>
  </si>
  <si>
    <t>Net Net</t>
  </si>
  <si>
    <t>Prod. Cost 
2 languages</t>
  </si>
  <si>
    <t>CPH</t>
  </si>
  <si>
    <t>Impressions</t>
  </si>
  <si>
    <t>PACKAGE</t>
  </si>
  <si>
    <t>DURATION</t>
  </si>
  <si>
    <t>Preroll / Midroll</t>
  </si>
  <si>
    <t>15" - 20"</t>
  </si>
  <si>
    <t>20" - 30"</t>
  </si>
  <si>
    <t>Women</t>
  </si>
  <si>
    <t xml:space="preserve">    DATA </t>
  </si>
  <si>
    <t>Fashion</t>
  </si>
  <si>
    <t>Desktop</t>
  </si>
  <si>
    <t>&lt;15"</t>
  </si>
  <si>
    <t>ROC BEAUTY</t>
  </si>
  <si>
    <t>ROC ENTERTAINEMENT</t>
  </si>
  <si>
    <t>ROC FASHION</t>
  </si>
  <si>
    <t>ROC FINANCE</t>
  </si>
  <si>
    <t>RON FLOATING</t>
  </si>
  <si>
    <t>ROC FOOD</t>
  </si>
  <si>
    <t>ROC HEALTH</t>
  </si>
  <si>
    <t>ROC HOME &amp; DECO</t>
  </si>
  <si>
    <t>ROC PARENTING</t>
  </si>
  <si>
    <t>ROC TRAVEL</t>
  </si>
  <si>
    <t>RON WOMEN</t>
  </si>
  <si>
    <t>RON LUXE</t>
  </si>
  <si>
    <t>Feeling.be</t>
  </si>
  <si>
    <t>CanalZ.be</t>
  </si>
  <si>
    <t>Gael.be</t>
  </si>
  <si>
    <t>KanaalZ.be</t>
  </si>
  <si>
    <t>Total Net</t>
  </si>
  <si>
    <t>TIME UNIT (#DAYS)</t>
  </si>
  <si>
    <t>LG</t>
  </si>
  <si>
    <t>RON NEWS&amp;BUSINESS</t>
  </si>
  <si>
    <t xml:space="preserve">RON EXECUTIVE </t>
  </si>
  <si>
    <t>Run of Network</t>
  </si>
  <si>
    <t>NL/FR</t>
  </si>
  <si>
    <t>desktop+mobile</t>
  </si>
  <si>
    <t>display impact</t>
  </si>
  <si>
    <t>CPC</t>
  </si>
  <si>
    <t>Clicks</t>
  </si>
  <si>
    <t>Content to Commerce Group</t>
  </si>
  <si>
    <t>Run of Women</t>
  </si>
  <si>
    <t>Run of News&amp;Business</t>
  </si>
  <si>
    <t>Run of Luxe</t>
  </si>
  <si>
    <t>Inventory</t>
  </si>
  <si>
    <t>RATE Net</t>
  </si>
  <si>
    <t>CONTENT TO COMMERCE RON</t>
  </si>
  <si>
    <t>INVENTORY</t>
  </si>
  <si>
    <t>Lifestyle</t>
  </si>
  <si>
    <t>Food&amp;Drink</t>
  </si>
  <si>
    <t>Cooking</t>
  </si>
  <si>
    <t>News&amp;Politics</t>
  </si>
  <si>
    <t>Pre-movers</t>
  </si>
  <si>
    <t>Movers</t>
  </si>
  <si>
    <t>Beauty</t>
  </si>
  <si>
    <t>Culture &amp; Entertainement</t>
  </si>
  <si>
    <t>Family &amp; relationship</t>
  </si>
  <si>
    <t>Parenting</t>
  </si>
  <si>
    <t>Travel</t>
  </si>
  <si>
    <t>Home &amp; Garden</t>
  </si>
  <si>
    <t>Kanaalz.be</t>
  </si>
  <si>
    <t>Canalz.be</t>
  </si>
  <si>
    <t>Socio-Demo</t>
  </si>
  <si>
    <t>18-34 years</t>
  </si>
  <si>
    <t>18-54 years</t>
  </si>
  <si>
    <t>25-34 years</t>
  </si>
  <si>
    <t>35-44 years</t>
  </si>
  <si>
    <t>45-54 years</t>
  </si>
  <si>
    <t>55+ years</t>
  </si>
  <si>
    <t>55-64 years</t>
  </si>
  <si>
    <t>65+ years</t>
  </si>
  <si>
    <t>Baby-boomers</t>
  </si>
  <si>
    <t>Generation X</t>
  </si>
  <si>
    <t>Millenials</t>
  </si>
  <si>
    <t>Men</t>
  </si>
  <si>
    <t>Gender others</t>
  </si>
  <si>
    <t>Geo</t>
  </si>
  <si>
    <t xml:space="preserve">Flemish Brabant </t>
  </si>
  <si>
    <t>Brabant Wallon</t>
  </si>
  <si>
    <t>Display Impact</t>
  </si>
  <si>
    <t>CPM WITH 
1 SEGMENT</t>
  </si>
  <si>
    <t>CPM WITH 
2 SEGMENT</t>
  </si>
  <si>
    <t>Behavioural</t>
  </si>
  <si>
    <t>Intention</t>
  </si>
  <si>
    <t>Display impact</t>
  </si>
  <si>
    <t>Display standard</t>
  </si>
  <si>
    <t>Min. hours</t>
  </si>
  <si>
    <t>RUN OF NEWS&amp;BUSINESS</t>
  </si>
  <si>
    <t>RUN OF WOMEN</t>
  </si>
  <si>
    <t>Discount</t>
  </si>
  <si>
    <t>Finance</t>
  </si>
  <si>
    <t>News</t>
  </si>
  <si>
    <t>PRA</t>
  </si>
  <si>
    <t>Newsletter Insertion</t>
  </si>
  <si>
    <t>Budget</t>
  </si>
  <si>
    <t>Groupe Social 1-2</t>
  </si>
  <si>
    <t>FLOATING</t>
  </si>
  <si>
    <t>VIDEO</t>
  </si>
  <si>
    <r>
      <t xml:space="preserve">- Minimum investment : € 10.000 net net
</t>
    </r>
    <r>
      <rPr>
        <sz val="12"/>
        <color rgb="FFFF0000"/>
        <rFont val="Calibri"/>
        <family val="2"/>
        <scheme val="minor"/>
      </rPr>
      <t xml:space="preserve">- Minimum duration : 4 weeks
- Minimum formats : 3 - dekstop only
- Campaign will be stopped when the number of hours are achived even if the end date is later.
</t>
    </r>
    <r>
      <rPr>
        <sz val="12"/>
        <color theme="1"/>
        <rFont val="Calibri"/>
        <family val="2"/>
        <scheme val="minor"/>
      </rPr>
      <t xml:space="preserve">
</t>
    </r>
    <r>
      <rPr>
        <sz val="12"/>
        <color rgb="FFFF0000"/>
        <rFont val="Calibri"/>
        <family val="2"/>
        <scheme val="minor"/>
      </rPr>
      <t>gelieve de rode lijnen over te nemen in de extra info</t>
    </r>
  </si>
  <si>
    <t>Leaderboard or 
Medium Rectangle</t>
  </si>
  <si>
    <t>Leaderboard + 
Medium Rectangle</t>
  </si>
  <si>
    <t>Guaranteed Impressions traffic plan</t>
  </si>
  <si>
    <t>Min. period</t>
  </si>
  <si>
    <t>1 month</t>
  </si>
  <si>
    <t>Personal Finance</t>
  </si>
  <si>
    <t>Sports</t>
  </si>
  <si>
    <t>Science-Environment</t>
  </si>
  <si>
    <t>Healthy Living</t>
  </si>
  <si>
    <t>Culture &amp; Entertainement / Books</t>
  </si>
  <si>
    <t>Culture &amp; Entertainement / Television</t>
  </si>
  <si>
    <t>Culture &amp; Entertainement / Movies</t>
  </si>
  <si>
    <t>Automotive</t>
  </si>
  <si>
    <t>ROC LIFESTYLE</t>
  </si>
  <si>
    <t>Run of pack</t>
  </si>
  <si>
    <t>SOV %</t>
  </si>
  <si>
    <t>Computing &amp; Technology</t>
  </si>
  <si>
    <t>Executive Leaderhip&amp;Management</t>
  </si>
  <si>
    <t>Femmes/Nest.be</t>
  </si>
  <si>
    <t>Libelle/Nest.be</t>
  </si>
  <si>
    <t>Prod. Cost 
1 LG</t>
  </si>
  <si>
    <t>Prod. Cost 
2 LG</t>
  </si>
  <si>
    <t>Luxe</t>
  </si>
  <si>
    <t>Advertorial online pageviews</t>
  </si>
  <si>
    <t>Advertorial Pack</t>
  </si>
  <si>
    <t>Sponsoring Podcast</t>
  </si>
  <si>
    <t>- Roadblock around all the articles</t>
  </si>
  <si>
    <t>- Citation of the brand</t>
  </si>
  <si>
    <t>- Pre- / Mid- / Postroll audio</t>
  </si>
  <si>
    <t>Rate</t>
  </si>
  <si>
    <t>What ?</t>
  </si>
  <si>
    <t>- Logo in the complet communication plan</t>
  </si>
  <si>
    <t>Return for the client</t>
  </si>
  <si>
    <t>€ 22.500 net net</t>
  </si>
  <si>
    <t>Sponsoring of min. 10 podcasts of one of our brands.</t>
  </si>
  <si>
    <t>10 podcasts</t>
  </si>
  <si>
    <t>22 podcasts</t>
  </si>
  <si>
    <t>€ 45.000 net net</t>
  </si>
  <si>
    <r>
      <t xml:space="preserve">- budget net net min. € 3.000
- Run of Network NL/FR
- RMG makes different formats on base of a social media post
GEEN KORTING
</t>
    </r>
    <r>
      <rPr>
        <b/>
        <sz val="13"/>
        <rFont val="Calibri"/>
        <family val="2"/>
        <scheme val="minor"/>
      </rPr>
      <t xml:space="preserve">- CPC net net for a static social post € 0,75
- CPC net net for a dynamic (video) social post € 1,50
</t>
    </r>
    <r>
      <rPr>
        <sz val="13"/>
        <color theme="1"/>
        <rFont val="Calibri"/>
        <family val="2"/>
        <scheme val="minor"/>
      </rPr>
      <t xml:space="preserve">
</t>
    </r>
    <r>
      <rPr>
        <sz val="13"/>
        <color rgb="FFFF0000"/>
        <rFont val="Calibri"/>
        <family val="2"/>
        <scheme val="minor"/>
      </rPr>
      <t>- client only pays the delivered clicks at the end of the campaign</t>
    </r>
    <r>
      <rPr>
        <sz val="13"/>
        <color theme="1"/>
        <rFont val="Calibri"/>
        <family val="2"/>
        <scheme val="minor"/>
      </rPr>
      <t xml:space="preserve">
- </t>
    </r>
    <r>
      <rPr>
        <sz val="13"/>
        <color rgb="FFFF0000"/>
        <rFont val="Calibri"/>
        <family val="2"/>
        <scheme val="minor"/>
      </rPr>
      <t>min. 3 weeks</t>
    </r>
    <r>
      <rPr>
        <sz val="13"/>
        <color theme="1"/>
        <rFont val="Calibri"/>
        <family val="2"/>
        <scheme val="minor"/>
      </rPr>
      <t xml:space="preserve">
- </t>
    </r>
    <r>
      <rPr>
        <sz val="13"/>
        <color rgb="FFFF0000"/>
        <rFont val="Calibri"/>
        <family val="2"/>
        <scheme val="minor"/>
      </rPr>
      <t>Strong call-to-action : drive to click</t>
    </r>
  </si>
  <si>
    <r>
      <rPr>
        <b/>
        <sz val="11"/>
        <color theme="1"/>
        <rFont val="Calibri"/>
        <family val="2"/>
        <scheme val="minor"/>
      </rPr>
      <t xml:space="preserve">Women Pack: </t>
    </r>
    <r>
      <rPr>
        <sz val="11"/>
        <color theme="1"/>
        <rFont val="Calibri"/>
        <family val="2"/>
        <scheme val="minor"/>
      </rPr>
      <t>Libelle (NL),  Femmes d’aujourd’hui (FR), Libelle Mama (NL), Femmes Maman (FR), Flair (NL/FR), Weekend (NL/FR), Plusmagazine (NL/FR), Feeling (NL), Gael (FR)</t>
    </r>
  </si>
  <si>
    <r>
      <rPr>
        <b/>
        <sz val="11"/>
        <color theme="1"/>
        <rFont val="Calibri"/>
        <family val="2"/>
        <scheme val="minor"/>
      </rPr>
      <t xml:space="preserve">Men Pack: </t>
    </r>
    <r>
      <rPr>
        <sz val="11"/>
        <color theme="1"/>
        <rFont val="Calibri"/>
        <family val="2"/>
        <scheme val="minor"/>
      </rPr>
      <t>Knack (NL), Levif (FR), Datanews (NL/FR), Sportmagazine (NL/FR), Knack Focus (NL), Focus Levif (FR), Moneytalk (NL/FR), Trends (NL), Tendances (FR)</t>
    </r>
  </si>
  <si>
    <r>
      <rPr>
        <b/>
        <sz val="11"/>
        <color theme="1"/>
        <rFont val="Calibri"/>
        <family val="2"/>
        <scheme val="minor"/>
      </rPr>
      <t xml:space="preserve">Finance Pack: </t>
    </r>
    <r>
      <rPr>
        <sz val="11"/>
        <color theme="1"/>
        <rFont val="Calibri"/>
        <family val="2"/>
        <scheme val="minor"/>
      </rPr>
      <t>Trends (NL), Tendances (FR) KanaalZ (NL), CanalZ (FR), Moneytalk (NL/FR), Datanews (NL/FR)</t>
    </r>
  </si>
  <si>
    <r>
      <rPr>
        <b/>
        <sz val="11"/>
        <color theme="1"/>
        <rFont val="Calibri"/>
        <family val="2"/>
        <scheme val="minor"/>
      </rPr>
      <t>News Pack:</t>
    </r>
    <r>
      <rPr>
        <sz val="11"/>
        <color theme="1"/>
        <rFont val="Calibri"/>
        <family val="2"/>
        <scheme val="minor"/>
      </rPr>
      <t xml:space="preserve"> Knack (NL), Levif (FR), KanaalZ (NL), CanalZ (FR)</t>
    </r>
  </si>
  <si>
    <r>
      <rPr>
        <b/>
        <sz val="11"/>
        <color theme="1"/>
        <rFont val="Calibri"/>
        <family val="2"/>
        <scheme val="minor"/>
      </rPr>
      <t xml:space="preserve">Groupe Social 1-2 Pack: </t>
    </r>
    <r>
      <rPr>
        <sz val="11"/>
        <color theme="1"/>
        <rFont val="Calibri"/>
        <family val="2"/>
        <scheme val="minor"/>
      </rPr>
      <t>Trends (NL), Tendances (FR), Weekend (NL/FR), Moneytalk (NL/FR), Datanews (NL/FR), KanaalZ (NL), CanalZ (FR)</t>
    </r>
  </si>
  <si>
    <r>
      <rPr>
        <b/>
        <sz val="11"/>
        <color theme="1"/>
        <rFont val="Calibri"/>
        <family val="2"/>
        <scheme val="minor"/>
      </rPr>
      <t xml:space="preserve">PRA Pack: </t>
    </r>
    <r>
      <rPr>
        <sz val="11"/>
        <color theme="1"/>
        <rFont val="Calibri"/>
        <family val="2"/>
        <scheme val="minor"/>
      </rPr>
      <t>Knack (NL), Levif (FR), Libelle (NL),  Femmes d’aujourd’hui (FR), Libelle Mama (NL), Femmes Maman (FR)</t>
    </r>
  </si>
  <si>
    <r>
      <rPr>
        <b/>
        <sz val="11"/>
        <color theme="1"/>
        <rFont val="Calibri"/>
        <family val="2"/>
        <scheme val="minor"/>
      </rPr>
      <t xml:space="preserve">Luxe : </t>
    </r>
    <r>
      <rPr>
        <sz val="11"/>
        <color theme="1"/>
        <rFont val="Calibri"/>
        <family val="2"/>
        <scheme val="minor"/>
      </rPr>
      <t>Trends/Style, Weekend, Feeling, Gael</t>
    </r>
  </si>
  <si>
    <t>Campaign management 
(testing HTML - sending - reporting)</t>
  </si>
  <si>
    <t>Traffic plan min. # weeks</t>
  </si>
  <si>
    <t>Advertorial box</t>
  </si>
  <si>
    <t>Advertorial page</t>
  </si>
  <si>
    <t>Discount policy</t>
  </si>
  <si>
    <t>Type</t>
  </si>
  <si>
    <t>Spec type</t>
  </si>
  <si>
    <t>Video</t>
  </si>
  <si>
    <t>Comment</t>
  </si>
  <si>
    <t>Welcome</t>
  </si>
  <si>
    <t>New advertiser or not been present in last 5 years + New product + no Line extensions / only on first 4 weeks of campaign</t>
  </si>
  <si>
    <t>Loyalty</t>
  </si>
  <si>
    <t>On the second order within 2 months after the end of first campaign for the advertiser who received welcome discount</t>
  </si>
  <si>
    <t>Annual Contract</t>
  </si>
  <si>
    <t>As from &gt; €100.000, until 31/3</t>
  </si>
  <si>
    <t>Volume</t>
  </si>
  <si>
    <t xml:space="preserve">Gross invoicable €40.000, after all discount </t>
  </si>
  <si>
    <t>Sector</t>
  </si>
  <si>
    <t>Culture</t>
  </si>
  <si>
    <t>n.a.</t>
  </si>
  <si>
    <t>not to be combined with other discounts</t>
  </si>
  <si>
    <t>Government/Non profit</t>
  </si>
  <si>
    <t>Humanitarian</t>
  </si>
  <si>
    <t>Top Topical</t>
  </si>
  <si>
    <t>predictable</t>
  </si>
  <si>
    <t>unpredictable</t>
  </si>
  <si>
    <t>Option policy</t>
  </si>
  <si>
    <t>If an option is about to be validated, the buyers before you have priority and 2 days to confirm the option.</t>
  </si>
  <si>
    <t>Creative solutions: always more priority as classic campaigns (e.g. sponsoring of events)</t>
  </si>
  <si>
    <t>Signature policy</t>
  </si>
  <si>
    <t>5 calendar days before start of campaign or 15 calendar days after reception of order form</t>
  </si>
  <si>
    <t>Postponed &gt; 10 days before start campaign</t>
  </si>
  <si>
    <t>0%  invoiced if campaign is postponed during semester</t>
  </si>
  <si>
    <t>Postponed &lt; 10 days before start campaign</t>
  </si>
  <si>
    <t>25% invoiced if campaign is postponed during semester</t>
  </si>
  <si>
    <t>Postponed &lt; 5 days before start campaign</t>
  </si>
  <si>
    <t>50% invoiced if campaign is postponed during semester</t>
  </si>
  <si>
    <t>Cancelation 3 or 4 weeks before start campaign</t>
  </si>
  <si>
    <t>20% will be invoiced</t>
  </si>
  <si>
    <t>Cancelation 2 or 3 weeks before start campaign</t>
  </si>
  <si>
    <t>50% will be invoiced</t>
  </si>
  <si>
    <t>Cancelation 1 or 2 weeks before start campaign</t>
  </si>
  <si>
    <t>75% will be invoiced</t>
  </si>
  <si>
    <t>Cancelation &lt; 1 week before start campaign</t>
  </si>
  <si>
    <t>100% will be invoiced</t>
  </si>
  <si>
    <t>Standard Banners</t>
  </si>
  <si>
    <t>5 working days before start of campaign</t>
  </si>
  <si>
    <t>Not standard Banners (RM)</t>
  </si>
  <si>
    <t>Emailings</t>
  </si>
  <si>
    <t>Codes made by third parties</t>
  </si>
  <si>
    <t>Not respecting deadlines may result in a loss of guaranteed start date and number of impressions (impressions will be recalculated pro rata the number of campaign days without update of the signed campaign budget. )</t>
  </si>
  <si>
    <t>By a loss of guarantee we suggest folowing solutions</t>
  </si>
  <si>
    <t>1. Campaign will be prolonged</t>
  </si>
  <si>
    <r>
      <rPr>
        <b/>
        <sz val="11"/>
        <color indexed="63"/>
        <rFont val="Symbol"/>
        <family val="1"/>
        <charset val="2"/>
      </rPr>
      <t xml:space="preserve">&gt; </t>
    </r>
    <r>
      <rPr>
        <b/>
        <sz val="11"/>
        <color indexed="63"/>
        <rFont val="Calibri"/>
        <family val="2"/>
      </rPr>
      <t>refusal of one of these solutions will be result in a loss of guarantee</t>
    </r>
  </si>
  <si>
    <t>Complaints and underdelivery</t>
  </si>
  <si>
    <t xml:space="preserve">1. The campaign is not delivered in the agreed campaign period due to the client. Impressions will be recalculated pro rata the number of remaining campaign days without update of the signed campaign budget. </t>
  </si>
  <si>
    <t>&gt; In case of refusal, the inventory will be planned within the same calendar year, applied on the products as in the initial reservation.</t>
  </si>
  <si>
    <t>Brandcitation</t>
  </si>
  <si>
    <t>You can  exceptionally mention other brands, trade names, products, services or companies in the ad, but this is always on request and with price increase.</t>
  </si>
  <si>
    <t>(1) Simple citation</t>
  </si>
  <si>
    <t>Other advertisers are mentioned visually OR audibly</t>
  </si>
  <si>
    <t>+15% for 1 or 2 citations</t>
  </si>
  <si>
    <t>+20% for 3 or more citations</t>
  </si>
  <si>
    <t xml:space="preserve">(2) Other citations: </t>
  </si>
  <si>
    <t>(3) Gamma spots</t>
  </si>
  <si>
    <t>Products from the same advertiser, from the same sector, with the same brand name &gt; no extra cost</t>
  </si>
  <si>
    <t>Products from the same advertiser, from different sectors, with the same brand name &gt;  15%, 25%, 30% for resp. 1, 2, 3 or more products from different sectors</t>
  </si>
  <si>
    <t>These surcharges also apply to the mention of sponsors (of events, fairs, etc.). All applications must be based on a storyboard. If the storyboard is not submitted in time, the maximum surcharge applied.</t>
  </si>
  <si>
    <t>Minimum spent per campaign: €3.000</t>
  </si>
  <si>
    <t>Not applicable on our packages, Programmatic and Performance (CPC) offer.</t>
  </si>
  <si>
    <t xml:space="preserve">An option is valid for 28 days. Multiple options can be registered by Roularta Media Group for the same product and we will communicate to the buyer if he/she is first, second, … in line to buy this product. 
</t>
  </si>
  <si>
    <t>Display &amp; Newsletter</t>
  </si>
  <si>
    <t xml:space="preserve">Applicable on Display, Native, Video and Newsletter campaigns </t>
  </si>
  <si>
    <t>Budgets spent in Packages, Programmatic and Performance will be taken into account in the volume discounts, applied on Display, Video, Native and  Newsletter.</t>
  </si>
  <si>
    <t>Signature display, newsletter, video</t>
  </si>
  <si>
    <t>Signature native, advertorial</t>
  </si>
  <si>
    <t>15 calendar days before start of campaign or 15 calendar days after reception of order form</t>
  </si>
  <si>
    <t>2. Gif/Jpeg-banner will be used to start campaign</t>
  </si>
  <si>
    <t>&gt; Roularta Media Group will do all efforts to start as quickly a possible the campaign.</t>
  </si>
  <si>
    <t xml:space="preserve">2. The campaign is not delivered in the agreed campaign period due to Roularta Media Group. The undelivered inventory will be extented or planned in agreement with the client. </t>
  </si>
  <si>
    <t>Each ad (display, video) must exclusively relate to one brand, trade name, product, service or company.</t>
  </si>
  <si>
    <t>Max. 1/6th of spotlength (video)</t>
  </si>
  <si>
    <t>Visual, co-branding, …   &gt; on demand</t>
  </si>
  <si>
    <t>Knack.be-Levif.be/news D+F</t>
  </si>
  <si>
    <t>Knackfocus-Focusvif D/F</t>
  </si>
  <si>
    <t>Business &amp; Finance</t>
  </si>
  <si>
    <t>Trendstop.be</t>
  </si>
  <si>
    <t>- only 1 language : impressions must be recalculated and +25% on the CPM</t>
  </si>
  <si>
    <t>Return client</t>
  </si>
  <si>
    <t>Roadblock around all the articles</t>
  </si>
  <si>
    <t>VERPLICHT</t>
  </si>
  <si>
    <t>- Antwerp</t>
  </si>
  <si>
    <t>- East-Flandres</t>
  </si>
  <si>
    <t>- West-Flandres</t>
  </si>
  <si>
    <t>- Brussels Capital</t>
  </si>
  <si>
    <t>- Hainaut</t>
  </si>
  <si>
    <t>- Liège</t>
  </si>
  <si>
    <t>- Limburg</t>
  </si>
  <si>
    <t>- Namur</t>
  </si>
  <si>
    <t>PROVINCE</t>
  </si>
  <si>
    <t>GETEST OP / TESTÉ SUR</t>
  </si>
  <si>
    <t>Concept</t>
  </si>
  <si>
    <t>- Product testing =valuable source of information</t>
  </si>
  <si>
    <t>- Product delivered by advertiser</t>
  </si>
  <si>
    <t>- Targeted test panel offered from our RMG communities</t>
  </si>
  <si>
    <t>Flow</t>
  </si>
  <si>
    <t>1/ Recruitment Phase</t>
  </si>
  <si>
    <t>2/ Testing Phase</t>
  </si>
  <si>
    <t>3/ Results Phase</t>
  </si>
  <si>
    <t>Research trajectory: Online</t>
  </si>
  <si>
    <t>Print/Online</t>
  </si>
  <si>
    <t>12 weeks</t>
  </si>
  <si>
    <t>Recruitment Phase</t>
  </si>
  <si>
    <t>- Teaser box on the homepage</t>
  </si>
  <si>
    <t>- Content page advertorial</t>
  </si>
  <si>
    <t xml:space="preserve">     - with production information + subscription form</t>
  </si>
  <si>
    <t>- Subscription form</t>
  </si>
  <si>
    <t xml:space="preserve">    - 5-10 questions chosen by the advertiser</t>
  </si>
  <si>
    <t xml:space="preserve">       - name, address, …</t>
  </si>
  <si>
    <t xml:space="preserve">       - Opt-in for other Getest Op/Testé sur</t>
  </si>
  <si>
    <t xml:space="preserve">       - Interest (Beauty, Parenting, …)</t>
  </si>
  <si>
    <t xml:space="preserve">    - form to collect perosnal data</t>
  </si>
  <si>
    <t xml:space="preserve">    - Selection of test panel based on criteria defined by advertiser</t>
  </si>
  <si>
    <t>Selection of testers</t>
  </si>
  <si>
    <t>- Applicants are informed by e-mail of wether or not they are selected</t>
  </si>
  <si>
    <t>- Optional</t>
  </si>
  <si>
    <t xml:space="preserve">    - attach a coupon or promotion by e-mail</t>
  </si>
  <si>
    <t xml:space="preserve">    - send out a separate mailing with a coupon to non-selected applicants</t>
  </si>
  <si>
    <t xml:space="preserve">    - ask the test panel to share their experiences on social media</t>
  </si>
  <si>
    <t>Testig of product</t>
  </si>
  <si>
    <t>- The advertiser delivers the product(s) to be tested to the selected applicants</t>
  </si>
  <si>
    <t>- The duration of the testing period and the testing size are agreed upon in mutual consent</t>
  </si>
  <si>
    <t>Evaluation of product</t>
  </si>
  <si>
    <t>- Testers are invited to fill out an online survey once the testing period has ended:</t>
  </si>
  <si>
    <t xml:space="preserve">    - maximum 10 questions, of which maximum 2 or 3 open questions</t>
  </si>
  <si>
    <t xml:space="preserve">    - questions in collaboration with the client</t>
  </si>
  <si>
    <t>Online results</t>
  </si>
  <si>
    <t>- 2 weeks campaign</t>
  </si>
  <si>
    <t>- Results are published on selected websites:</t>
  </si>
  <si>
    <t xml:space="preserve">    - 1 content page 'Tested On' = Advertorial with pageviews</t>
  </si>
  <si>
    <t xml:space="preserve">    - 1 week teaser on homepage</t>
  </si>
  <si>
    <t>Print results</t>
  </si>
  <si>
    <t>- Results are published in the selected magazines:</t>
  </si>
  <si>
    <t xml:space="preserve">    - 1/1 page article</t>
  </si>
  <si>
    <t xml:space="preserve">    - including interesting quotes and figures</t>
  </si>
  <si>
    <t xml:space="preserve">    - marked as 'advertorial'</t>
  </si>
  <si>
    <t xml:space="preserve">    - accompanied by the label 'Tested on xxx'</t>
  </si>
  <si>
    <r>
      <rPr>
        <b/>
        <sz val="14"/>
        <color theme="1"/>
        <rFont val="Calibri"/>
        <family val="2"/>
        <scheme val="minor"/>
      </rPr>
      <t>Media Cost</t>
    </r>
    <r>
      <rPr>
        <sz val="11"/>
        <color theme="1"/>
        <rFont val="Calibri"/>
        <family val="2"/>
        <scheme val="minor"/>
      </rPr>
      <t xml:space="preserve"> </t>
    </r>
  </si>
  <si>
    <t>- Depends on choice of brand</t>
  </si>
  <si>
    <t>- Recruitment campaign : online advertorial</t>
  </si>
  <si>
    <t>- Results online : content page with pageviews (advertorial) : minimum 2 weeks</t>
  </si>
  <si>
    <t>- Results print : 1/1 page advertorial</t>
  </si>
  <si>
    <r>
      <rPr>
        <b/>
        <sz val="14"/>
        <color theme="1"/>
        <rFont val="Calibri"/>
        <family val="2"/>
        <scheme val="minor"/>
      </rPr>
      <t>Realisation Cost</t>
    </r>
    <r>
      <rPr>
        <sz val="11"/>
        <color theme="1"/>
        <rFont val="Calibri"/>
        <family val="2"/>
        <scheme val="minor"/>
      </rPr>
      <t xml:space="preserve"> </t>
    </r>
  </si>
  <si>
    <t>Research trajectory</t>
  </si>
  <si>
    <t>- Project management &amp; coordination</t>
  </si>
  <si>
    <t>- Product testing - evalutation form</t>
  </si>
  <si>
    <t>- Data processing + reporting</t>
  </si>
  <si>
    <t>1 Brand</t>
  </si>
  <si>
    <t>National</t>
  </si>
  <si>
    <t>Dutch/French</t>
  </si>
  <si>
    <t>2 Brands**</t>
  </si>
  <si>
    <t xml:space="preserve">National </t>
  </si>
  <si>
    <t>Results Online + Print *</t>
  </si>
  <si>
    <t>Realisation cost - Total</t>
  </si>
  <si>
    <t xml:space="preserve">** Surcharge 2nd brand print only / online only: € 250
</t>
  </si>
  <si>
    <t>* Print only: € 2.000 (National) / € 1.500 (Dutch/French) – Online only: € 1.250 (National) - € 750 (Dutch/French)</t>
  </si>
  <si>
    <r>
      <t xml:space="preserve">- Recruitment &amp; selection </t>
    </r>
    <r>
      <rPr>
        <b/>
        <sz val="12"/>
        <color theme="1"/>
        <rFont val="Calibri"/>
        <family val="2"/>
        <scheme val="minor"/>
      </rPr>
      <t>max. 20</t>
    </r>
    <r>
      <rPr>
        <sz val="12"/>
        <color theme="1"/>
        <rFont val="Calibri"/>
        <family val="2"/>
        <scheme val="minor"/>
      </rPr>
      <t xml:space="preserve"> testers - subscription form</t>
    </r>
  </si>
  <si>
    <t>Roadblock *</t>
  </si>
  <si>
    <t>Sales Policy</t>
  </si>
  <si>
    <t>Wednesday + Friday</t>
  </si>
  <si>
    <t xml:space="preserve"> Thursday</t>
  </si>
  <si>
    <t>Choose your pack (min. 3 brands)</t>
  </si>
  <si>
    <r>
      <rPr>
        <b/>
        <sz val="11"/>
        <color theme="1"/>
        <rFont val="Calibri"/>
        <family val="2"/>
        <scheme val="minor"/>
      </rPr>
      <t>Choose your pack</t>
    </r>
    <r>
      <rPr>
        <sz val="11"/>
        <color theme="1"/>
        <rFont val="Calibri"/>
        <family val="2"/>
        <scheme val="minor"/>
      </rPr>
      <t xml:space="preserve"> : choose 3 national brands from our network</t>
    </r>
  </si>
  <si>
    <t xml:space="preserve"> after ok of the editorial staff</t>
  </si>
  <si>
    <t>Datanews.be</t>
  </si>
  <si>
    <t>Feeling.be/Gael.be</t>
  </si>
  <si>
    <t>Libelle.be/Femmesdaujourdhui.be</t>
  </si>
  <si>
    <t>Libellelekker.be/Femmesdelices.be</t>
  </si>
  <si>
    <t>Flair.be</t>
  </si>
  <si>
    <t>Knackfocus.be/Focusvif.be</t>
  </si>
  <si>
    <t>Kanaalz.be/Canalz.be</t>
  </si>
  <si>
    <t>Insidebeleggen.be/Initiedelabourse.be</t>
  </si>
  <si>
    <t>Knack.be/Levif.be</t>
  </si>
  <si>
    <t>Moneytalk.be</t>
  </si>
  <si>
    <t>Plusmagazine.be</t>
  </si>
  <si>
    <t>Sportmagazine.be</t>
  </si>
  <si>
    <t>Trends.be/Trendstendances.be</t>
  </si>
  <si>
    <t>Weekend.be</t>
  </si>
  <si>
    <t>Min. investement net net : € 3.000
Surchage of 25% on CPM for only desktop or mobile, adssets formats (f.e. deck of cards), capping, geotargetting, specific hours/days, more than 2 tags per format
* Roadblock = Billboard + Half Page above the fold</t>
  </si>
  <si>
    <t>- Surcharge of 25% on CPM for only desktop or mobile, language, more than 1 visual.
- Min. investement net net : € 3.000</t>
  </si>
  <si>
    <t>Social Boost 
1 LG 
REQUIRED</t>
  </si>
  <si>
    <t>Social Boost 
2 LG 
REQUIRED</t>
  </si>
  <si>
    <t>- same article on the different websites of the package
- only 1 prevIew on 1 site
- surcharge +25% : for articles with more than 3.000 characters (spaces inlcuded), video, photoslider
- surcharge +15% : roadblock around the article
- Retarget+ : + € 0,50/pageview - always on Run of Network - min. 4 weeks + always 2 weeks after enddate of article - with mandatory 4 formats (desktop+mobile) : Wide Skycraper, Billboard, Half Page + mobile, Floor Ad - max. 2 visuals per tag - capping 1/12hours</t>
  </si>
  <si>
    <t>Budget net + 
Tech fee + 
Social Boost</t>
  </si>
  <si>
    <r>
      <t xml:space="preserve">Social Boost </t>
    </r>
    <r>
      <rPr>
        <sz val="12"/>
        <color theme="0"/>
        <rFont val="Calibri"/>
        <family val="2"/>
        <scheme val="minor"/>
      </rPr>
      <t>REQUIRED</t>
    </r>
  </si>
  <si>
    <t>D+F</t>
  </si>
  <si>
    <t>D/F</t>
  </si>
  <si>
    <t>Trendsstyle.be</t>
  </si>
  <si>
    <t>LamaisonVictor.be</t>
  </si>
  <si>
    <t>Flair</t>
  </si>
  <si>
    <t>Not delivering all the formats on the confirmation will result in a prolongation of the campaign untill all the impressions are delivered.</t>
  </si>
  <si>
    <t>Material delivery / Matrial delivery deadlines</t>
  </si>
  <si>
    <t>Min. investering net net : € 3.000
Surcharge of 25% on CPM for only desktop or mobile, adssets formats (f.e. deck of cards), capping, geotargetting, specific hours/days, language, more than 2 tags per format
An individual site cannot be exclude from the package
* Roadblock = Billboard + Half page above the fold</t>
  </si>
  <si>
    <t>- Min. 4 weeks, but 
      - campaign will be stopped when the number of clicks are achieved even if the end date is later 
      - or the campaign can be prolonged until all the clicks are achieved
- Strong call-to-action : drive to click. We keep  the right to refuse the visual if the call-to-action is not strong enough.</t>
  </si>
  <si>
    <t>- RMG makes different formats on base of a social media post (max. 2 social posts per campaign)
- If the social media post contains a video/animation there is a surcharge of € 1 on the CPM.
- We need an approval within 24 hours after sending the preview.</t>
  </si>
  <si>
    <r>
      <t xml:space="preserve">- For Floating minimum investement 10k + duration 6 weeks
- For Floating end date of campaign is indicative, not guaranteed. Extention possible if impressions not obtained at end date
- For Floating no under-deliveries nor compensations (or credit notes) possible, remaining impressions can be used for new campaign within 6 months. 
</t>
    </r>
    <r>
      <rPr>
        <b/>
        <sz val="12"/>
        <color rgb="FFFF0000"/>
        <rFont val="Calibri"/>
        <family val="2"/>
        <scheme val="minor"/>
      </rPr>
      <t/>
    </r>
  </si>
  <si>
    <t>Billboard + Half Page + Wide Skyscraper + Floor Ad</t>
  </si>
  <si>
    <t>Leaderboard + Medium Rectangle + Skyscraper + Floor Ad</t>
  </si>
  <si>
    <t>- tbc after concept validation from editorial staff
- surcharge +25% : for articles with more than 3.000 characters (spaces included), video, photoslider
- surcharge +15% : roadblock around the article
- Retarget+ : + € 0,50/pageview - always on Run of Network - min. 4 weeks + always 2 weeks after enddate of article - with mandatory 4 formats (desktop+mobile) : Wide Skycraper, Billboard, Half Page + mobile, Floor Ad - max. 2 visuals per tag - capping 1/12hours</t>
  </si>
  <si>
    <t>- surcharge +25% : for articles with more than 3.000 characters (spaces inlcuded), video, photoslider
- surcharge +15% : roadblock around the article
- Retarget+ : + € 0,50/pageview - always on Run of Network - min. 4 weeks + always 2 weeks after enddate of article - with mandatory 4 formats (desktop+mobile) : Wide Skycraper, Billboard, Half Page + mobile, Floor Ad - max. 2 visuals per tag - capping 1/12hours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</si>
</sst>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0\ &quot;€&quot;;\-#,##0\ &quot;€&quot;"/>
    <numFmt numFmtId="6" formatCode="#,##0\ &quot;€&quot;;[Red]\-#,##0\ &quot;€&quot;"/>
    <numFmt numFmtId="44" formatCode="_-* #,##0.00\ &quot;€&quot;_-;\-* #,##0.00\ &quot;€&quot;_-;_-* &quot;-&quot;??\ &quot;€&quot;_-;_-@_-"/>
    <numFmt numFmtId="43" formatCode="_-* #,##0.00_-;\-* #,##0.00_-;_-* &quot;-&quot;??_-;_-@_-"/>
    <numFmt numFmtId="164" formatCode="#,##0.00\ &quot;€&quot;"/>
    <numFmt numFmtId="165" formatCode="_-* #,##0_-;\-* #,##0_-;_-* &quot;-&quot;??_-;_-@_-"/>
    <numFmt numFmtId="166" formatCode="_-* #,##0\ &quot;€&quot;_-;\-* #,##0\ &quot;€&quot;_-;_-* &quot;-&quot;??\ &quot;€&quot;_-;_-@_-"/>
    <numFmt numFmtId="167" formatCode="#,##0\ &quot;€&quot;"/>
    <numFmt numFmtId="168" formatCode="_-* #,##0\ _€_-;\-* #,##0\ _€_-;_-* &quot;-&quot;??\ _€_-;_-@_-"/>
    <numFmt numFmtId="169" formatCode="_-* #,##0.00\ [$€-813]_-;\-* #,##0.00\ [$€-813]_-;_-* &quot;-&quot;??\ [$€-813]_-;_-@_-"/>
    <numFmt numFmtId="170" formatCode="_-* #,##0\ [$€-813]_-;\-* #,##0\ [$€-813]_-;_-* &quot;-&quot;??\ [$€-813]_-;_-@_-"/>
    <numFmt numFmtId="171" formatCode="_-&quot;€&quot;\ * #,##0.00_-;\-&quot;€&quot;\ * #,##0.00_-;_-&quot;€&quot;\ * &quot;-&quot;??_-;_-@_-"/>
    <numFmt numFmtId="172" formatCode="_([$€-2]\ * #,##0.0_);_([$€-2]\ * \(#,##0.0\);_([$€-2]\ * &quot;-&quot;??_);_(@_)"/>
    <numFmt numFmtId="173" formatCode="0.0%"/>
    <numFmt numFmtId="174" formatCode="&quot;€&quot;\ #,##0_);[Red]\(&quot;€&quot;\ #,##0\)"/>
    <numFmt numFmtId="175" formatCode="[$€-2]\ #,##0;[Red]\-[$€-2]\ #,##0"/>
  </numFmts>
  <fonts count="4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0"/>
      <name val="Arial"/>
      <family val="2"/>
    </font>
    <font>
      <b/>
      <sz val="18"/>
      <color theme="1"/>
      <name val="Calibri"/>
      <family val="2"/>
      <scheme val="minor"/>
    </font>
    <font>
      <b/>
      <sz val="20"/>
      <color theme="1"/>
      <name val="Calibri"/>
      <family val="2"/>
      <scheme val="minor"/>
    </font>
    <font>
      <sz val="12"/>
      <color theme="1"/>
      <name val="Calibri"/>
      <family val="2"/>
    </font>
    <font>
      <sz val="11"/>
      <color rgb="FF000000"/>
      <name val="Calibri"/>
      <family val="2"/>
    </font>
    <font>
      <sz val="11"/>
      <color theme="1"/>
      <name val="Calibri"/>
      <family val="2"/>
    </font>
    <font>
      <sz val="12"/>
      <color theme="1"/>
      <name val="Calibri"/>
      <family val="2"/>
      <scheme val="minor"/>
    </font>
    <font>
      <sz val="14"/>
      <color theme="1"/>
      <name val="Calibri"/>
      <family val="2"/>
      <scheme val="minor"/>
    </font>
    <font>
      <sz val="13"/>
      <color theme="1"/>
      <name val="Calibri"/>
      <family val="2"/>
      <scheme val="minor"/>
    </font>
    <font>
      <b/>
      <sz val="12"/>
      <color rgb="FFFF0000"/>
      <name val="Calibri"/>
      <family val="2"/>
      <scheme val="minor"/>
    </font>
    <font>
      <sz val="13"/>
      <color rgb="FFFF0000"/>
      <name val="Calibri"/>
      <family val="2"/>
      <scheme val="minor"/>
    </font>
    <font>
      <sz val="12"/>
      <color rgb="FFFF0000"/>
      <name val="Calibri"/>
      <family val="2"/>
      <scheme val="minor"/>
    </font>
    <font>
      <sz val="11"/>
      <color rgb="FF000000"/>
      <name val="Calibri"/>
      <family val="2"/>
      <scheme val="minor"/>
    </font>
    <font>
      <b/>
      <sz val="12"/>
      <color theme="1"/>
      <name val="Calibri"/>
      <family val="2"/>
      <scheme val="minor"/>
    </font>
    <font>
      <sz val="12"/>
      <name val="Calibri"/>
      <family val="2"/>
      <scheme val="minor"/>
    </font>
    <font>
      <sz val="13"/>
      <name val="Calibri"/>
      <family val="2"/>
      <scheme val="minor"/>
    </font>
    <font>
      <b/>
      <sz val="13"/>
      <name val="Calibri"/>
      <family val="2"/>
      <scheme val="minor"/>
    </font>
    <font>
      <b/>
      <sz val="16"/>
      <color theme="1"/>
      <name val="Calibri"/>
      <family val="2"/>
    </font>
    <font>
      <sz val="12"/>
      <color theme="0"/>
      <name val="Calibri"/>
      <family val="2"/>
    </font>
    <font>
      <sz val="12"/>
      <color theme="0"/>
      <name val="Calibri"/>
      <family val="2"/>
      <scheme val="minor"/>
    </font>
    <font>
      <b/>
      <sz val="13"/>
      <color rgb="FFC00000"/>
      <name val="Calibri"/>
      <family val="2"/>
      <scheme val="minor"/>
    </font>
    <font>
      <b/>
      <sz val="12"/>
      <name val="Calibri"/>
      <family val="2"/>
      <scheme val="minor"/>
    </font>
    <font>
      <sz val="10"/>
      <color theme="1"/>
      <name val="Calibri"/>
      <family val="2"/>
      <scheme val="minor"/>
    </font>
    <font>
      <sz val="12"/>
      <color rgb="FFFFFFFF"/>
      <name val="Calibri"/>
      <family val="2"/>
      <scheme val="minor"/>
    </font>
    <font>
      <sz val="12"/>
      <color rgb="FF000000"/>
      <name val="Calibri"/>
      <family val="2"/>
      <scheme val="minor"/>
    </font>
    <font>
      <sz val="14"/>
      <color theme="0"/>
      <name val="Calibri"/>
      <family val="2"/>
      <scheme val="minor"/>
    </font>
    <font>
      <i/>
      <sz val="11"/>
      <color theme="1"/>
      <name val="Calibri"/>
      <family val="2"/>
      <scheme val="minor"/>
    </font>
    <font>
      <i/>
      <sz val="12"/>
      <color theme="1"/>
      <name val="Calibri"/>
      <family val="2"/>
      <scheme val="minor"/>
    </font>
    <font>
      <i/>
      <sz val="12"/>
      <name val="Calibri"/>
      <family val="2"/>
      <scheme val="minor"/>
    </font>
    <font>
      <sz val="18"/>
      <color theme="1"/>
      <name val="Bahnschrift SemiBold"/>
      <family val="2"/>
    </font>
    <font>
      <sz val="11"/>
      <color indexed="8"/>
      <name val="Calibri"/>
      <family val="2"/>
    </font>
    <font>
      <sz val="11"/>
      <name val="Calibri"/>
      <family val="2"/>
    </font>
    <font>
      <b/>
      <sz val="11"/>
      <name val="Calibri"/>
      <family val="2"/>
    </font>
    <font>
      <sz val="10"/>
      <name val="Bahnschrift SemiLight"/>
      <family val="2"/>
    </font>
    <font>
      <sz val="11"/>
      <color indexed="63"/>
      <name val="Calibri"/>
      <family val="2"/>
    </font>
    <font>
      <sz val="11"/>
      <color rgb="FFFF0000"/>
      <name val="Calibri"/>
      <family val="2"/>
    </font>
    <font>
      <b/>
      <sz val="11"/>
      <color indexed="63"/>
      <name val="Bahnschrift"/>
      <family val="2"/>
    </font>
    <font>
      <b/>
      <sz val="11"/>
      <color theme="0"/>
      <name val="Calibri"/>
      <family val="2"/>
    </font>
    <font>
      <b/>
      <sz val="11"/>
      <color indexed="63"/>
      <name val="Calibri"/>
      <family val="2"/>
    </font>
    <font>
      <sz val="11"/>
      <name val="Calibri"/>
      <family val="2"/>
      <scheme val="minor"/>
    </font>
    <font>
      <b/>
      <sz val="11"/>
      <color indexed="63"/>
      <name val="Symbol"/>
      <family val="1"/>
      <charset val="2"/>
    </font>
    <font>
      <b/>
      <i/>
      <sz val="11"/>
      <color theme="1"/>
      <name val="Calibri"/>
      <family val="2"/>
      <scheme val="minor"/>
    </font>
    <font>
      <b/>
      <sz val="11"/>
      <color rgb="FFFF0000"/>
      <name val="Calibri"/>
      <family val="2"/>
      <scheme val="minor"/>
    </font>
    <font>
      <b/>
      <sz val="13"/>
      <color theme="1"/>
      <name val="Calibri"/>
      <family val="2"/>
      <scheme val="minor"/>
    </font>
  </fonts>
  <fills count="21">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rgb="FFEDAEA5"/>
        <bgColor indexed="64"/>
      </patternFill>
    </fill>
    <fill>
      <patternFill patternType="solid">
        <fgColor theme="0"/>
        <bgColor indexed="64"/>
      </patternFill>
    </fill>
    <fill>
      <patternFill patternType="solid">
        <fgColor theme="2"/>
        <bgColor indexed="64"/>
      </patternFill>
    </fill>
    <fill>
      <patternFill patternType="solid">
        <fgColor theme="6" tint="0.79998168889431442"/>
        <bgColor rgb="FF000000"/>
      </patternFill>
    </fill>
    <fill>
      <patternFill patternType="solid">
        <fgColor theme="6" tint="0.79998168889431442"/>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1" tint="0.499984740745262"/>
        <bgColor rgb="FF000000"/>
      </patternFill>
    </fill>
    <fill>
      <patternFill patternType="solid">
        <fgColor rgb="FF595959"/>
        <bgColor indexed="64"/>
      </patternFill>
    </fill>
    <fill>
      <patternFill patternType="solid">
        <fgColor rgb="FF808080"/>
        <bgColor indexed="64"/>
      </patternFill>
    </fill>
    <fill>
      <patternFill patternType="solid">
        <fgColor rgb="FFE7E6E6"/>
        <bgColor indexed="64"/>
      </patternFill>
    </fill>
    <fill>
      <patternFill patternType="solid">
        <fgColor theme="0" tint="-0.14999847407452621"/>
        <bgColor indexed="64"/>
      </patternFill>
    </fill>
    <fill>
      <patternFill patternType="solid">
        <fgColor rgb="FFC00000"/>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0.34998626667073579"/>
        <bgColor indexed="64"/>
      </patternFill>
    </fill>
  </fills>
  <borders count="60">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style="thin">
        <color theme="0"/>
      </right>
      <top/>
      <bottom/>
      <diagonal/>
    </border>
    <border>
      <left/>
      <right/>
      <top/>
      <bottom style="medium">
        <color indexed="64"/>
      </bottom>
      <diagonal/>
    </border>
    <border>
      <left/>
      <right style="medium">
        <color indexed="64"/>
      </right>
      <top style="medium">
        <color indexed="64"/>
      </top>
      <bottom/>
      <diagonal/>
    </border>
    <border>
      <left/>
      <right style="thin">
        <color theme="1" tint="0.499984740745262"/>
      </right>
      <top style="thin">
        <color theme="1" tint="0.499984740745262"/>
      </top>
      <bottom style="thin">
        <color theme="1" tint="0.499984740745262"/>
      </bottom>
      <diagonal/>
    </border>
    <border>
      <left style="thin">
        <color theme="0"/>
      </left>
      <right style="thin">
        <color theme="0"/>
      </right>
      <top style="hair">
        <color theme="0"/>
      </top>
      <bottom style="thin">
        <color theme="0"/>
      </bottom>
      <diagonal/>
    </border>
    <border>
      <left style="thin">
        <color theme="0"/>
      </left>
      <right style="thin">
        <color theme="0"/>
      </right>
      <top style="hair">
        <color theme="0"/>
      </top>
      <bottom style="hair">
        <color theme="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theme="0"/>
      </left>
      <right style="thin">
        <color theme="0"/>
      </right>
      <top/>
      <bottom style="thin">
        <color auto="1"/>
      </bottom>
      <diagonal/>
    </border>
    <border>
      <left style="thin">
        <color theme="0"/>
      </left>
      <right style="thin">
        <color theme="0"/>
      </right>
      <top style="thin">
        <color theme="0"/>
      </top>
      <bottom style="thin">
        <color auto="1"/>
      </bottom>
      <diagonal/>
    </border>
    <border>
      <left style="thin">
        <color theme="0"/>
      </left>
      <right style="thin">
        <color theme="0"/>
      </right>
      <top style="thin">
        <color auto="1"/>
      </top>
      <bottom/>
      <diagonal/>
    </border>
    <border>
      <left style="thin">
        <color theme="0"/>
      </left>
      <right style="thin">
        <color theme="0"/>
      </right>
      <top style="thin">
        <color auto="1"/>
      </top>
      <bottom style="thin">
        <color theme="0"/>
      </bottom>
      <diagonal/>
    </border>
    <border>
      <left style="thin">
        <color theme="0"/>
      </left>
      <right style="thin">
        <color theme="0"/>
      </right>
      <top style="thin">
        <color theme="0"/>
      </top>
      <bottom style="thin">
        <color theme="1"/>
      </bottom>
      <diagonal/>
    </border>
    <border>
      <left style="medium">
        <color theme="0"/>
      </left>
      <right/>
      <top style="medium">
        <color theme="0"/>
      </top>
      <bottom style="thin">
        <color theme="0"/>
      </bottom>
      <diagonal/>
    </border>
    <border>
      <left/>
      <right/>
      <top style="medium">
        <color theme="0"/>
      </top>
      <bottom style="thin">
        <color theme="0"/>
      </bottom>
      <diagonal/>
    </border>
    <border>
      <left/>
      <right style="medium">
        <color theme="0"/>
      </right>
      <top style="medium">
        <color theme="0"/>
      </top>
      <bottom style="thin">
        <color theme="0"/>
      </bottom>
      <diagonal/>
    </border>
    <border>
      <left style="medium">
        <color theme="0"/>
      </left>
      <right/>
      <top style="thin">
        <color theme="0"/>
      </top>
      <bottom style="thin">
        <color theme="0"/>
      </bottom>
      <diagonal/>
    </border>
    <border>
      <left/>
      <right style="medium">
        <color theme="0"/>
      </right>
      <top style="thin">
        <color theme="0"/>
      </top>
      <bottom style="thin">
        <color theme="0"/>
      </bottom>
      <diagonal/>
    </border>
    <border>
      <left style="medium">
        <color theme="0"/>
      </left>
      <right/>
      <top style="thin">
        <color theme="0"/>
      </top>
      <bottom style="medium">
        <color theme="0"/>
      </bottom>
      <diagonal/>
    </border>
    <border>
      <left/>
      <right/>
      <top style="thin">
        <color theme="0"/>
      </top>
      <bottom style="medium">
        <color theme="0"/>
      </bottom>
      <diagonal/>
    </border>
    <border>
      <left/>
      <right style="medium">
        <color theme="0"/>
      </right>
      <top style="thin">
        <color theme="0"/>
      </top>
      <bottom style="medium">
        <color theme="0"/>
      </bottom>
      <diagonal/>
    </border>
    <border>
      <left style="medium">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left>
      <right/>
      <top/>
      <bottom/>
      <diagonal/>
    </border>
    <border>
      <left style="thin">
        <color auto="1"/>
      </left>
      <right style="thin">
        <color indexed="64"/>
      </right>
      <top/>
      <bottom/>
      <diagonal/>
    </border>
    <border>
      <left style="thin">
        <color theme="0"/>
      </left>
      <right/>
      <top/>
      <bottom style="thin">
        <color auto="1"/>
      </bottom>
      <diagonal/>
    </border>
    <border>
      <left style="thin">
        <color theme="0"/>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theme="1"/>
      </left>
      <right style="medium">
        <color theme="1"/>
      </right>
      <top style="medium">
        <color theme="1"/>
      </top>
      <bottom style="medium">
        <color theme="1"/>
      </bottom>
      <diagonal/>
    </border>
    <border>
      <left style="medium">
        <color indexed="64"/>
      </left>
      <right style="medium">
        <color indexed="64"/>
      </right>
      <top style="medium">
        <color indexed="64"/>
      </top>
      <bottom/>
      <diagonal/>
    </border>
    <border>
      <left/>
      <right/>
      <top style="thin">
        <color theme="0"/>
      </top>
      <bottom/>
      <diagonal/>
    </border>
    <border>
      <left/>
      <right/>
      <top style="medium">
        <color theme="0"/>
      </top>
      <bottom/>
      <diagonal/>
    </border>
    <border>
      <left style="medium">
        <color theme="0"/>
      </left>
      <right/>
      <top/>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44" fontId="5" fillId="0" borderId="0" applyFont="0" applyFill="0" applyBorder="0" applyAlignment="0" applyProtection="0"/>
    <xf numFmtId="0" fontId="9" fillId="0" borderId="0"/>
    <xf numFmtId="9" fontId="1" fillId="0" borderId="0" applyFont="0" applyFill="0" applyBorder="0" applyAlignment="0" applyProtection="0"/>
    <xf numFmtId="171" fontId="35" fillId="0" borderId="0" applyFont="0" applyFill="0" applyBorder="0" applyAlignment="0" applyProtection="0"/>
    <xf numFmtId="9" fontId="35" fillId="0" borderId="0" applyFont="0" applyFill="0" applyBorder="0" applyAlignment="0" applyProtection="0"/>
    <xf numFmtId="172" fontId="35" fillId="0" borderId="0"/>
    <xf numFmtId="172" fontId="5" fillId="0" borderId="0"/>
  </cellStyleXfs>
  <cellXfs count="390">
    <xf numFmtId="0" fontId="0" fillId="0" borderId="0" xfId="0"/>
    <xf numFmtId="0" fontId="4" fillId="0" borderId="0" xfId="0" applyFont="1" applyAlignment="1">
      <alignment vertical="center"/>
    </xf>
    <xf numFmtId="10" fontId="0" fillId="0" borderId="0" xfId="6" applyNumberFormat="1" applyFont="1"/>
    <xf numFmtId="3" fontId="0" fillId="0" borderId="0" xfId="2" applyNumberFormat="1" applyFont="1"/>
    <xf numFmtId="165" fontId="0" fillId="0" borderId="0" xfId="1" applyNumberFormat="1" applyFont="1"/>
    <xf numFmtId="0" fontId="3" fillId="0" borderId="0" xfId="0" applyFont="1" applyAlignment="1">
      <alignment vertical="center"/>
    </xf>
    <xf numFmtId="0" fontId="17" fillId="0" borderId="0" xfId="0" applyFont="1" applyAlignment="1">
      <alignment vertical="center"/>
    </xf>
    <xf numFmtId="0" fontId="3" fillId="0" borderId="0" xfId="0" applyFont="1"/>
    <xf numFmtId="0" fontId="11" fillId="0" borderId="0" xfId="0" applyFont="1"/>
    <xf numFmtId="0" fontId="11" fillId="2" borderId="33" xfId="0" applyFont="1" applyFill="1" applyBorder="1"/>
    <xf numFmtId="0" fontId="0" fillId="0" borderId="0" xfId="0" applyFont="1"/>
    <xf numFmtId="0" fontId="0" fillId="2" borderId="1" xfId="0" applyFont="1" applyFill="1" applyBorder="1"/>
    <xf numFmtId="0" fontId="0" fillId="0" borderId="0" xfId="0" applyFont="1" applyAlignment="1">
      <alignment vertical="center"/>
    </xf>
    <xf numFmtId="0" fontId="0" fillId="0" borderId="0" xfId="0" applyFont="1" applyAlignment="1">
      <alignment wrapText="1"/>
    </xf>
    <xf numFmtId="3" fontId="0" fillId="0" borderId="0" xfId="0" applyNumberFormat="1" applyFont="1"/>
    <xf numFmtId="10" fontId="0" fillId="0" borderId="0" xfId="0" applyNumberFormat="1" applyFont="1"/>
    <xf numFmtId="0" fontId="10" fillId="0" borderId="0" xfId="0" applyFont="1"/>
    <xf numFmtId="0" fontId="0" fillId="0" borderId="0" xfId="0" applyFont="1" applyAlignment="1">
      <alignment horizontal="left" vertical="center"/>
    </xf>
    <xf numFmtId="0" fontId="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wrapText="1"/>
    </xf>
    <xf numFmtId="3" fontId="10" fillId="0" borderId="0" xfId="0" applyNumberFormat="1" applyFont="1"/>
    <xf numFmtId="10" fontId="10" fillId="0" borderId="0" xfId="0" applyNumberFormat="1" applyFont="1"/>
    <xf numFmtId="3" fontId="10" fillId="0" borderId="0" xfId="0" applyNumberFormat="1" applyFont="1" applyAlignment="1">
      <alignment horizontal="center"/>
    </xf>
    <xf numFmtId="9" fontId="10" fillId="0" borderId="0" xfId="6" applyFont="1" applyAlignment="1">
      <alignment horizontal="center"/>
    </xf>
    <xf numFmtId="9" fontId="10" fillId="0" borderId="0" xfId="0" applyNumberFormat="1" applyFont="1" applyAlignment="1">
      <alignment horizontal="center"/>
    </xf>
    <xf numFmtId="0" fontId="8" fillId="2" borderId="1" xfId="0" applyFont="1" applyFill="1" applyBorder="1"/>
    <xf numFmtId="6" fontId="8" fillId="2" borderId="1" xfId="0" applyNumberFormat="1" applyFont="1" applyFill="1" applyBorder="1" applyAlignment="1">
      <alignment horizontal="center" vertical="center"/>
    </xf>
    <xf numFmtId="3" fontId="8" fillId="2" borderId="1" xfId="0" applyNumberFormat="1" applyFont="1" applyFill="1" applyBorder="1" applyAlignment="1">
      <alignment horizontal="center"/>
    </xf>
    <xf numFmtId="10" fontId="8" fillId="2" borderId="1" xfId="0" applyNumberFormat="1" applyFont="1" applyFill="1" applyBorder="1" applyAlignment="1">
      <alignment horizontal="center"/>
    </xf>
    <xf numFmtId="44" fontId="8" fillId="2" borderId="1" xfId="0" applyNumberFormat="1" applyFont="1" applyFill="1" applyBorder="1" applyAlignment="1">
      <alignment horizontal="center"/>
    </xf>
    <xf numFmtId="3" fontId="8" fillId="4" borderId="1" xfId="0" applyNumberFormat="1" applyFont="1" applyFill="1" applyBorder="1" applyAlignment="1">
      <alignment horizontal="center"/>
    </xf>
    <xf numFmtId="10" fontId="8" fillId="2" borderId="1" xfId="0" applyNumberFormat="1" applyFont="1" applyFill="1" applyBorder="1" applyAlignment="1">
      <alignment horizontal="center" vertical="center"/>
    </xf>
    <xf numFmtId="0" fontId="8" fillId="2" borderId="2" xfId="0" applyFont="1" applyFill="1" applyBorder="1"/>
    <xf numFmtId="3" fontId="8" fillId="4" borderId="6" xfId="0" applyNumberFormat="1" applyFont="1" applyFill="1" applyBorder="1" applyAlignment="1">
      <alignment horizontal="center"/>
    </xf>
    <xf numFmtId="44" fontId="8" fillId="2" borderId="6" xfId="0" applyNumberFormat="1" applyFont="1" applyFill="1" applyBorder="1" applyAlignment="1">
      <alignment horizontal="center"/>
    </xf>
    <xf numFmtId="0" fontId="23" fillId="3" borderId="1" xfId="0" applyFont="1" applyFill="1" applyBorder="1" applyAlignment="1">
      <alignment horizontal="center" vertical="top" wrapText="1"/>
    </xf>
    <xf numFmtId="3" fontId="23" fillId="3" borderId="2" xfId="0" applyNumberFormat="1" applyFont="1" applyFill="1" applyBorder="1" applyAlignment="1">
      <alignment horizontal="center" vertical="top" wrapText="1"/>
    </xf>
    <xf numFmtId="10" fontId="23" fillId="3" borderId="2" xfId="0" applyNumberFormat="1" applyFont="1" applyFill="1" applyBorder="1" applyAlignment="1">
      <alignment horizontal="center" vertical="top" wrapText="1"/>
    </xf>
    <xf numFmtId="164" fontId="23" fillId="3" borderId="2" xfId="0" applyNumberFormat="1" applyFont="1" applyFill="1" applyBorder="1" applyAlignment="1">
      <alignment horizontal="center" vertical="top" wrapText="1"/>
    </xf>
    <xf numFmtId="0" fontId="0" fillId="0" borderId="0" xfId="0" applyFont="1" applyFill="1"/>
    <xf numFmtId="167" fontId="0" fillId="0" borderId="0" xfId="0" applyNumberFormat="1" applyFont="1" applyAlignment="1">
      <alignment horizontal="center" vertical="center"/>
    </xf>
    <xf numFmtId="3" fontId="0" fillId="0" borderId="0" xfId="0" applyNumberFormat="1" applyFont="1" applyAlignment="1">
      <alignment horizontal="center" vertical="center"/>
    </xf>
    <xf numFmtId="0" fontId="24" fillId="3" borderId="1" xfId="0" applyFont="1" applyFill="1" applyBorder="1" applyAlignment="1">
      <alignment horizontal="center" vertical="center"/>
    </xf>
    <xf numFmtId="0" fontId="24" fillId="3" borderId="1" xfId="0" applyFont="1" applyFill="1" applyBorder="1" applyAlignment="1">
      <alignment horizontal="center" vertical="center" wrapText="1"/>
    </xf>
    <xf numFmtId="167" fontId="24" fillId="3" borderId="1" xfId="0" applyNumberFormat="1" applyFont="1" applyFill="1" applyBorder="1" applyAlignment="1">
      <alignment horizontal="center" vertical="center" wrapText="1"/>
    </xf>
    <xf numFmtId="3" fontId="24" fillId="3" borderId="1" xfId="0" applyNumberFormat="1" applyFont="1" applyFill="1" applyBorder="1" applyAlignment="1">
      <alignment horizontal="center" vertical="center" wrapText="1"/>
    </xf>
    <xf numFmtId="0" fontId="24" fillId="3" borderId="2" xfId="0" applyFont="1" applyFill="1" applyBorder="1" applyAlignment="1">
      <alignment horizontal="center" vertical="center" wrapText="1"/>
    </xf>
    <xf numFmtId="10" fontId="24" fillId="3" borderId="2" xfId="6" applyNumberFormat="1" applyFont="1" applyFill="1" applyBorder="1" applyAlignment="1">
      <alignment horizontal="center" vertical="center" wrapText="1"/>
    </xf>
    <xf numFmtId="3" fontId="24" fillId="3" borderId="2" xfId="0" applyNumberFormat="1" applyFont="1" applyFill="1" applyBorder="1" applyAlignment="1">
      <alignment horizontal="center" vertical="center" wrapText="1"/>
    </xf>
    <xf numFmtId="164" fontId="24" fillId="3" borderId="2" xfId="0" applyNumberFormat="1" applyFont="1" applyFill="1" applyBorder="1" applyAlignment="1">
      <alignment horizontal="center" vertical="center" wrapText="1"/>
    </xf>
    <xf numFmtId="0" fontId="11" fillId="2" borderId="1" xfId="0" applyFont="1" applyFill="1" applyBorder="1"/>
    <xf numFmtId="167" fontId="11" fillId="2" borderId="1" xfId="2" applyNumberFormat="1" applyFont="1" applyFill="1" applyBorder="1" applyAlignment="1">
      <alignment horizontal="center" vertical="center"/>
    </xf>
    <xf numFmtId="165" fontId="11" fillId="2" borderId="1" xfId="1" applyNumberFormat="1" applyFont="1" applyFill="1" applyBorder="1" applyAlignment="1">
      <alignment horizontal="center" vertical="center"/>
    </xf>
    <xf numFmtId="10" fontId="11" fillId="2" borderId="1" xfId="6" applyNumberFormat="1" applyFont="1" applyFill="1" applyBorder="1" applyAlignment="1">
      <alignment horizontal="center"/>
    </xf>
    <xf numFmtId="3" fontId="11" fillId="4" borderId="5" xfId="0" applyNumberFormat="1" applyFont="1" applyFill="1" applyBorder="1" applyAlignment="1">
      <alignment horizontal="center"/>
    </xf>
    <xf numFmtId="44" fontId="11" fillId="2" borderId="1" xfId="0" applyNumberFormat="1" applyFont="1" applyFill="1" applyBorder="1" applyAlignment="1">
      <alignment horizontal="center"/>
    </xf>
    <xf numFmtId="3" fontId="11" fillId="4" borderId="1" xfId="0" applyNumberFormat="1" applyFont="1" applyFill="1" applyBorder="1" applyAlignment="1">
      <alignment horizontal="center"/>
    </xf>
    <xf numFmtId="0" fontId="11" fillId="0" borderId="0" xfId="0" applyFont="1" applyFill="1"/>
    <xf numFmtId="0" fontId="11" fillId="2" borderId="0" xfId="0" applyFont="1" applyFill="1" applyBorder="1"/>
    <xf numFmtId="167" fontId="11" fillId="2" borderId="0" xfId="2" applyNumberFormat="1" applyFont="1" applyFill="1" applyBorder="1" applyAlignment="1">
      <alignment horizontal="center" vertical="center"/>
    </xf>
    <xf numFmtId="10" fontId="11" fillId="2" borderId="4" xfId="6" applyNumberFormat="1" applyFont="1" applyFill="1" applyBorder="1" applyAlignment="1">
      <alignment horizontal="center" vertical="center"/>
    </xf>
    <xf numFmtId="3" fontId="11" fillId="4" borderId="6" xfId="0" applyNumberFormat="1" applyFont="1" applyFill="1" applyBorder="1" applyAlignment="1">
      <alignment horizontal="center"/>
    </xf>
    <xf numFmtId="168" fontId="20" fillId="4" borderId="17" xfId="1" applyNumberFormat="1" applyFont="1" applyFill="1" applyBorder="1" applyProtection="1">
      <protection locked="0"/>
    </xf>
    <xf numFmtId="164" fontId="13" fillId="5" borderId="15" xfId="0" applyNumberFormat="1" applyFont="1" applyFill="1" applyBorder="1" applyProtection="1"/>
    <xf numFmtId="9" fontId="13" fillId="5" borderId="15" xfId="6" applyFont="1" applyFill="1" applyBorder="1" applyProtection="1">
      <protection locked="0"/>
    </xf>
    <xf numFmtId="168" fontId="20" fillId="4" borderId="16" xfId="1" applyNumberFormat="1" applyFont="1" applyFill="1" applyBorder="1" applyProtection="1">
      <protection locked="0"/>
    </xf>
    <xf numFmtId="164" fontId="25" fillId="5" borderId="15" xfId="0" applyNumberFormat="1" applyFont="1" applyFill="1" applyBorder="1" applyProtection="1"/>
    <xf numFmtId="0" fontId="24" fillId="3" borderId="1" xfId="0" applyFont="1" applyFill="1" applyBorder="1" applyAlignment="1">
      <alignment horizontal="center" vertical="top"/>
    </xf>
    <xf numFmtId="0" fontId="24" fillId="3" borderId="1" xfId="0" applyFont="1" applyFill="1" applyBorder="1" applyAlignment="1">
      <alignment horizontal="center" vertical="top" wrapText="1"/>
    </xf>
    <xf numFmtId="167" fontId="24" fillId="3" borderId="1" xfId="0" applyNumberFormat="1" applyFont="1" applyFill="1" applyBorder="1" applyAlignment="1">
      <alignment horizontal="center" vertical="top" wrapText="1"/>
    </xf>
    <xf numFmtId="3" fontId="24" fillId="3" borderId="1" xfId="0" applyNumberFormat="1" applyFont="1" applyFill="1" applyBorder="1" applyAlignment="1">
      <alignment horizontal="center" vertical="top" wrapText="1"/>
    </xf>
    <xf numFmtId="0" fontId="24" fillId="3" borderId="2" xfId="0" applyFont="1" applyFill="1" applyBorder="1" applyAlignment="1">
      <alignment horizontal="center" vertical="top" wrapText="1"/>
    </xf>
    <xf numFmtId="10" fontId="24" fillId="3" borderId="2" xfId="6" applyNumberFormat="1" applyFont="1" applyFill="1" applyBorder="1" applyAlignment="1">
      <alignment horizontal="center" vertical="top" wrapText="1"/>
    </xf>
    <xf numFmtId="3" fontId="24" fillId="3" borderId="2" xfId="0" applyNumberFormat="1" applyFont="1" applyFill="1" applyBorder="1" applyAlignment="1">
      <alignment horizontal="center" vertical="top" wrapText="1"/>
    </xf>
    <xf numFmtId="164" fontId="24" fillId="3" borderId="2" xfId="0" applyNumberFormat="1" applyFont="1" applyFill="1" applyBorder="1" applyAlignment="1">
      <alignment horizontal="center" vertical="top" wrapText="1"/>
    </xf>
    <xf numFmtId="0" fontId="11" fillId="2" borderId="2" xfId="0" applyFont="1" applyFill="1" applyBorder="1"/>
    <xf numFmtId="44" fontId="11" fillId="2" borderId="0" xfId="2" applyNumberFormat="1" applyFont="1" applyFill="1"/>
    <xf numFmtId="0" fontId="24" fillId="3" borderId="6" xfId="0" applyFont="1" applyFill="1" applyBorder="1" applyAlignment="1">
      <alignment horizontal="center" vertical="center" wrapText="1"/>
    </xf>
    <xf numFmtId="44" fontId="11" fillId="2" borderId="1" xfId="2" applyFont="1" applyFill="1" applyBorder="1"/>
    <xf numFmtId="165" fontId="11" fillId="2" borderId="1" xfId="1" applyNumberFormat="1" applyFont="1" applyFill="1" applyBorder="1"/>
    <xf numFmtId="0" fontId="11" fillId="16" borderId="1" xfId="0" applyFont="1" applyFill="1" applyBorder="1" applyAlignment="1">
      <alignment horizontal="center"/>
    </xf>
    <xf numFmtId="3" fontId="11" fillId="4" borderId="1" xfId="0" applyNumberFormat="1" applyFont="1" applyFill="1" applyBorder="1"/>
    <xf numFmtId="44" fontId="11" fillId="16" borderId="1" xfId="2" applyNumberFormat="1" applyFont="1" applyFill="1" applyBorder="1"/>
    <xf numFmtId="0" fontId="11" fillId="2" borderId="5" xfId="0" applyFont="1" applyFill="1" applyBorder="1"/>
    <xf numFmtId="165" fontId="11" fillId="2" borderId="5" xfId="1" applyNumberFormat="1" applyFont="1" applyFill="1" applyBorder="1"/>
    <xf numFmtId="0" fontId="11" fillId="16" borderId="5" xfId="0" applyFont="1" applyFill="1" applyBorder="1" applyAlignment="1">
      <alignment horizontal="center"/>
    </xf>
    <xf numFmtId="44" fontId="11" fillId="16" borderId="5" xfId="2" applyNumberFormat="1" applyFont="1" applyFill="1" applyBorder="1"/>
    <xf numFmtId="44" fontId="11" fillId="2" borderId="1" xfId="2" applyNumberFormat="1" applyFont="1" applyFill="1" applyBorder="1"/>
    <xf numFmtId="0" fontId="24" fillId="3" borderId="6" xfId="0" applyFont="1" applyFill="1" applyBorder="1" applyAlignment="1">
      <alignment horizontal="center" vertical="top" wrapText="1"/>
    </xf>
    <xf numFmtId="165" fontId="24" fillId="3" borderId="2" xfId="1" applyNumberFormat="1" applyFont="1" applyFill="1" applyBorder="1" applyAlignment="1">
      <alignment horizontal="center" vertical="top" wrapText="1"/>
    </xf>
    <xf numFmtId="164" fontId="11" fillId="2" borderId="1" xfId="2" applyNumberFormat="1" applyFont="1" applyFill="1" applyBorder="1" applyAlignment="1">
      <alignment horizontal="center" vertical="center"/>
    </xf>
    <xf numFmtId="10" fontId="24" fillId="3" borderId="2" xfId="0" applyNumberFormat="1" applyFont="1" applyFill="1" applyBorder="1" applyAlignment="1">
      <alignment horizontal="center" vertical="center" wrapText="1"/>
    </xf>
    <xf numFmtId="0" fontId="11" fillId="2" borderId="1" xfId="0" applyFont="1" applyFill="1" applyBorder="1" applyAlignment="1">
      <alignment horizontal="center" vertical="center"/>
    </xf>
    <xf numFmtId="3" fontId="11" fillId="2" borderId="1" xfId="2" applyNumberFormat="1" applyFont="1" applyFill="1" applyBorder="1" applyAlignment="1">
      <alignment horizontal="center" vertical="center"/>
    </xf>
    <xf numFmtId="10" fontId="11" fillId="2" borderId="1" xfId="2" applyNumberFormat="1" applyFont="1" applyFill="1" applyBorder="1" applyAlignment="1">
      <alignment horizontal="center" vertical="center"/>
    </xf>
    <xf numFmtId="3" fontId="11" fillId="4" borderId="10" xfId="0" applyNumberFormat="1" applyFont="1" applyFill="1" applyBorder="1"/>
    <xf numFmtId="167" fontId="11" fillId="2" borderId="1" xfId="0" applyNumberFormat="1" applyFont="1" applyFill="1" applyBorder="1"/>
    <xf numFmtId="3" fontId="11" fillId="4" borderId="3" xfId="0" applyNumberFormat="1" applyFont="1" applyFill="1" applyBorder="1"/>
    <xf numFmtId="0" fontId="0" fillId="2" borderId="1" xfId="0" applyFont="1" applyFill="1" applyBorder="1" applyAlignment="1">
      <alignment wrapText="1"/>
    </xf>
    <xf numFmtId="0" fontId="0" fillId="2" borderId="1" xfId="0" applyFont="1" applyFill="1" applyBorder="1" applyAlignment="1">
      <alignment vertical="center"/>
    </xf>
    <xf numFmtId="0" fontId="11" fillId="2" borderId="6" xfId="0" applyFont="1" applyFill="1" applyBorder="1" applyAlignment="1">
      <alignment horizontal="center" vertical="center"/>
    </xf>
    <xf numFmtId="0" fontId="26" fillId="11" borderId="1" xfId="3" applyFont="1" applyFill="1" applyBorder="1" applyAlignment="1">
      <alignment horizontal="left" vertical="center" indent="1"/>
    </xf>
    <xf numFmtId="0" fontId="26" fillId="11" borderId="1" xfId="3" applyFont="1" applyFill="1" applyBorder="1" applyAlignment="1">
      <alignment horizontal="center" vertical="center" wrapText="1"/>
    </xf>
    <xf numFmtId="0" fontId="19" fillId="10" borderId="1" xfId="3" applyFont="1" applyFill="1" applyBorder="1" applyAlignment="1">
      <alignment horizontal="left" vertical="center" indent="1"/>
    </xf>
    <xf numFmtId="0" fontId="19" fillId="2" borderId="1" xfId="3" applyFont="1" applyFill="1" applyBorder="1" applyAlignment="1">
      <alignment horizontal="center" vertical="center"/>
    </xf>
    <xf numFmtId="3" fontId="19" fillId="2" borderId="1" xfId="3" applyNumberFormat="1" applyFont="1" applyFill="1" applyBorder="1" applyAlignment="1">
      <alignment horizontal="center" vertical="center"/>
    </xf>
    <xf numFmtId="0" fontId="19" fillId="10" borderId="1" xfId="3" applyFont="1" applyFill="1" applyBorder="1" applyAlignment="1">
      <alignment horizontal="center" vertical="center"/>
    </xf>
    <xf numFmtId="166" fontId="19" fillId="2" borderId="1" xfId="4" applyNumberFormat="1" applyFont="1" applyFill="1" applyBorder="1" applyAlignment="1">
      <alignment vertical="center"/>
    </xf>
    <xf numFmtId="166" fontId="19" fillId="10" borderId="1" xfId="4" applyNumberFormat="1" applyFont="1" applyFill="1" applyBorder="1" applyAlignment="1">
      <alignment horizontal="center" vertical="center"/>
    </xf>
    <xf numFmtId="0" fontId="19" fillId="2" borderId="1" xfId="3" applyFont="1" applyFill="1" applyBorder="1" applyAlignment="1">
      <alignment horizontal="center" vertical="center" wrapText="1"/>
    </xf>
    <xf numFmtId="0" fontId="24" fillId="3" borderId="18" xfId="0" applyFont="1" applyFill="1" applyBorder="1"/>
    <xf numFmtId="0" fontId="24" fillId="3" borderId="18" xfId="0" applyFont="1" applyFill="1" applyBorder="1" applyAlignment="1">
      <alignment vertical="top" wrapText="1"/>
    </xf>
    <xf numFmtId="3" fontId="24" fillId="3" borderId="18" xfId="0" applyNumberFormat="1" applyFont="1" applyFill="1" applyBorder="1" applyAlignment="1">
      <alignment vertical="top" wrapText="1"/>
    </xf>
    <xf numFmtId="164" fontId="24" fillId="3" borderId="18" xfId="0" applyNumberFormat="1" applyFont="1" applyFill="1" applyBorder="1" applyAlignment="1">
      <alignment vertical="top" wrapText="1"/>
    </xf>
    <xf numFmtId="0" fontId="11" fillId="6" borderId="5" xfId="0" applyFont="1" applyFill="1" applyBorder="1" applyAlignment="1">
      <alignment horizontal="center"/>
    </xf>
    <xf numFmtId="168" fontId="19" fillId="6" borderId="5" xfId="1" applyNumberFormat="1" applyFont="1" applyFill="1" applyBorder="1"/>
    <xf numFmtId="168" fontId="11" fillId="6" borderId="5" xfId="1" applyNumberFormat="1" applyFont="1" applyFill="1" applyBorder="1"/>
    <xf numFmtId="166" fontId="11" fillId="6" borderId="5" xfId="2" applyNumberFormat="1" applyFont="1" applyFill="1" applyBorder="1"/>
    <xf numFmtId="169" fontId="11" fillId="6" borderId="5" xfId="0" applyNumberFormat="1" applyFont="1" applyFill="1" applyBorder="1"/>
    <xf numFmtId="0" fontId="11" fillId="6" borderId="21" xfId="0" applyFont="1" applyFill="1" applyBorder="1" applyAlignment="1">
      <alignment horizontal="center"/>
    </xf>
    <xf numFmtId="168" fontId="19" fillId="6" borderId="21" xfId="1" applyNumberFormat="1" applyFont="1" applyFill="1" applyBorder="1"/>
    <xf numFmtId="168" fontId="11" fillId="6" borderId="21" xfId="1" applyNumberFormat="1" applyFont="1" applyFill="1" applyBorder="1"/>
    <xf numFmtId="166" fontId="11" fillId="6" borderId="21" xfId="2" applyNumberFormat="1" applyFont="1" applyFill="1" applyBorder="1"/>
    <xf numFmtId="169" fontId="11" fillId="6" borderId="20" xfId="0" applyNumberFormat="1" applyFont="1" applyFill="1" applyBorder="1"/>
    <xf numFmtId="169" fontId="11" fillId="6" borderId="21" xfId="0" applyNumberFormat="1" applyFont="1" applyFill="1" applyBorder="1"/>
    <xf numFmtId="0" fontId="24" fillId="3" borderId="1" xfId="0" applyFont="1" applyFill="1" applyBorder="1"/>
    <xf numFmtId="0" fontId="11" fillId="6" borderId="1" xfId="0" applyFont="1" applyFill="1" applyBorder="1" applyAlignment="1">
      <alignment horizontal="center"/>
    </xf>
    <xf numFmtId="168" fontId="19" fillId="6" borderId="1" xfId="1" applyNumberFormat="1" applyFont="1" applyFill="1" applyBorder="1"/>
    <xf numFmtId="166" fontId="11" fillId="6" borderId="1" xfId="2" applyNumberFormat="1" applyFont="1" applyFill="1" applyBorder="1"/>
    <xf numFmtId="0" fontId="11" fillId="6" borderId="21" xfId="0" quotePrefix="1" applyFont="1" applyFill="1" applyBorder="1" applyAlignment="1">
      <alignment horizontal="center"/>
    </xf>
    <xf numFmtId="169" fontId="11" fillId="6" borderId="1" xfId="0" applyNumberFormat="1" applyFont="1" applyFill="1" applyBorder="1"/>
    <xf numFmtId="0" fontId="24" fillId="9" borderId="20" xfId="0" applyFont="1" applyFill="1" applyBorder="1" applyAlignment="1">
      <alignment horizontal="center"/>
    </xf>
    <xf numFmtId="0" fontId="11" fillId="6" borderId="20" xfId="0" applyFont="1" applyFill="1" applyBorder="1" applyAlignment="1">
      <alignment horizontal="center"/>
    </xf>
    <xf numFmtId="168" fontId="19" fillId="6" borderId="20" xfId="1" applyNumberFormat="1" applyFont="1" applyFill="1" applyBorder="1"/>
    <xf numFmtId="166" fontId="11" fillId="6" borderId="20" xfId="2" applyNumberFormat="1" applyFont="1" applyFill="1" applyBorder="1"/>
    <xf numFmtId="170" fontId="11" fillId="6" borderId="5" xfId="0" applyNumberFormat="1" applyFont="1" applyFill="1" applyBorder="1"/>
    <xf numFmtId="170" fontId="11" fillId="6" borderId="1" xfId="0" applyNumberFormat="1" applyFont="1" applyFill="1" applyBorder="1"/>
    <xf numFmtId="0" fontId="11" fillId="6" borderId="23" xfId="0" applyFont="1" applyFill="1" applyBorder="1" applyAlignment="1">
      <alignment horizontal="center"/>
    </xf>
    <xf numFmtId="168" fontId="19" fillId="6" borderId="23" xfId="1" applyNumberFormat="1" applyFont="1" applyFill="1" applyBorder="1"/>
    <xf numFmtId="166" fontId="11" fillId="6" borderId="23" xfId="2" applyNumberFormat="1" applyFont="1" applyFill="1" applyBorder="1"/>
    <xf numFmtId="170" fontId="11" fillId="6" borderId="23" xfId="0" applyNumberFormat="1" applyFont="1" applyFill="1" applyBorder="1"/>
    <xf numFmtId="0" fontId="11" fillId="2" borderId="2" xfId="0" applyFont="1" applyFill="1" applyBorder="1" applyAlignment="1">
      <alignment horizontal="center" vertical="center"/>
    </xf>
    <xf numFmtId="0" fontId="11" fillId="2" borderId="5" xfId="0" applyFont="1" applyFill="1" applyBorder="1" applyAlignment="1">
      <alignment horizontal="center" vertical="center"/>
    </xf>
    <xf numFmtId="167" fontId="11" fillId="2" borderId="5" xfId="2" applyNumberFormat="1" applyFont="1" applyFill="1" applyBorder="1" applyAlignment="1">
      <alignment horizontal="center" vertical="center"/>
    </xf>
    <xf numFmtId="3" fontId="11" fillId="2" borderId="5" xfId="2" applyNumberFormat="1" applyFont="1" applyFill="1" applyBorder="1" applyAlignment="1">
      <alignment horizontal="center" vertical="center"/>
    </xf>
    <xf numFmtId="167" fontId="11" fillId="2" borderId="6" xfId="2" applyNumberFormat="1" applyFont="1" applyFill="1" applyBorder="1" applyAlignment="1">
      <alignment horizontal="center" vertical="center"/>
    </xf>
    <xf numFmtId="3" fontId="11" fillId="2" borderId="6" xfId="2" applyNumberFormat="1" applyFont="1" applyFill="1" applyBorder="1" applyAlignment="1">
      <alignment horizontal="center" vertical="center"/>
    </xf>
    <xf numFmtId="0" fontId="0" fillId="2" borderId="34" xfId="0" applyFont="1" applyFill="1" applyBorder="1"/>
    <xf numFmtId="0" fontId="0" fillId="2" borderId="35" xfId="0" applyFont="1" applyFill="1" applyBorder="1"/>
    <xf numFmtId="0" fontId="0" fillId="2" borderId="36" xfId="0" applyFont="1" applyFill="1" applyBorder="1"/>
    <xf numFmtId="0" fontId="24" fillId="3" borderId="1" xfId="0" applyFont="1" applyFill="1" applyBorder="1" applyAlignment="1">
      <alignment vertical="center"/>
    </xf>
    <xf numFmtId="166" fontId="11" fillId="6" borderId="6" xfId="2" applyNumberFormat="1" applyFont="1" applyFill="1" applyBorder="1" applyAlignment="1">
      <alignment vertical="center"/>
    </xf>
    <xf numFmtId="168" fontId="11" fillId="6" borderId="1" xfId="1" applyNumberFormat="1" applyFont="1" applyFill="1" applyBorder="1" applyAlignment="1">
      <alignment vertical="center"/>
    </xf>
    <xf numFmtId="0" fontId="28" fillId="12" borderId="1" xfId="0" applyFont="1" applyFill="1" applyBorder="1"/>
    <xf numFmtId="0" fontId="31" fillId="0" borderId="0" xfId="0" applyFont="1"/>
    <xf numFmtId="0" fontId="11" fillId="2" borderId="1" xfId="0" applyFont="1" applyFill="1" applyBorder="1" applyAlignment="1">
      <alignment wrapText="1"/>
    </xf>
    <xf numFmtId="5" fontId="11" fillId="2" borderId="1" xfId="2" applyNumberFormat="1" applyFont="1" applyFill="1" applyBorder="1" applyAlignment="1">
      <alignment horizontal="center" vertical="center"/>
    </xf>
    <xf numFmtId="0" fontId="11" fillId="7" borderId="1" xfId="0" applyFont="1" applyFill="1" applyBorder="1" applyAlignment="1">
      <alignment horizontal="left" wrapText="1"/>
    </xf>
    <xf numFmtId="5" fontId="11" fillId="8" borderId="1" xfId="2" applyNumberFormat="1" applyFont="1" applyFill="1" applyBorder="1" applyAlignment="1">
      <alignment horizontal="center" vertical="center"/>
    </xf>
    <xf numFmtId="0" fontId="11" fillId="8" borderId="1" xfId="0" applyFont="1" applyFill="1" applyBorder="1"/>
    <xf numFmtId="0" fontId="33" fillId="2" borderId="1" xfId="0" applyFont="1" applyFill="1" applyBorder="1" applyAlignment="1">
      <alignment wrapText="1"/>
    </xf>
    <xf numFmtId="0" fontId="33" fillId="2" borderId="1" xfId="0" applyFont="1" applyFill="1" applyBorder="1" applyAlignment="1">
      <alignment vertical="center"/>
    </xf>
    <xf numFmtId="166" fontId="33" fillId="2" borderId="1" xfId="2" applyNumberFormat="1" applyFont="1" applyFill="1" applyBorder="1" applyAlignment="1">
      <alignment vertical="center"/>
    </xf>
    <xf numFmtId="0" fontId="33" fillId="2" borderId="1" xfId="0" applyFont="1" applyFill="1" applyBorder="1" applyAlignment="1"/>
    <xf numFmtId="170" fontId="11" fillId="6" borderId="21" xfId="0" applyNumberFormat="1" applyFont="1" applyFill="1" applyBorder="1"/>
    <xf numFmtId="170" fontId="11" fillId="6" borderId="20" xfId="0" applyNumberFormat="1" applyFont="1" applyFill="1" applyBorder="1"/>
    <xf numFmtId="44" fontId="11" fillId="6" borderId="5" xfId="2" applyNumberFormat="1" applyFont="1" applyFill="1" applyBorder="1"/>
    <xf numFmtId="44" fontId="11" fillId="6" borderId="21" xfId="2" applyNumberFormat="1" applyFont="1" applyFill="1" applyBorder="1"/>
    <xf numFmtId="44" fontId="11" fillId="6" borderId="1" xfId="2" applyNumberFormat="1" applyFont="1" applyFill="1" applyBorder="1"/>
    <xf numFmtId="44" fontId="11" fillId="6" borderId="20" xfId="2" applyNumberFormat="1" applyFont="1" applyFill="1" applyBorder="1"/>
    <xf numFmtId="44" fontId="11" fillId="6" borderId="23" xfId="2" applyNumberFormat="1" applyFont="1" applyFill="1" applyBorder="1"/>
    <xf numFmtId="44" fontId="0" fillId="0" borderId="0" xfId="0" applyNumberFormat="1" applyFont="1"/>
    <xf numFmtId="0" fontId="34" fillId="5" borderId="0" xfId="0" applyFont="1" applyFill="1" applyAlignment="1">
      <alignment vertical="center"/>
    </xf>
    <xf numFmtId="172" fontId="36" fillId="0" borderId="0" xfId="7" applyNumberFormat="1" applyFont="1" applyAlignment="1">
      <alignment vertical="center"/>
    </xf>
    <xf numFmtId="173" fontId="36" fillId="0" borderId="0" xfId="8" applyNumberFormat="1" applyFont="1" applyAlignment="1">
      <alignment horizontal="center" vertical="center"/>
    </xf>
    <xf numFmtId="1" fontId="36" fillId="0" borderId="0" xfId="7" applyNumberFormat="1" applyFont="1" applyAlignment="1">
      <alignment vertical="center"/>
    </xf>
    <xf numFmtId="10" fontId="36" fillId="0" borderId="0" xfId="8" applyNumberFormat="1" applyFont="1" applyAlignment="1">
      <alignment vertical="center"/>
    </xf>
    <xf numFmtId="172" fontId="37" fillId="0" borderId="0" xfId="9" applyFont="1" applyAlignment="1">
      <alignment vertical="center"/>
    </xf>
    <xf numFmtId="172" fontId="36" fillId="0" borderId="0" xfId="9" applyFont="1" applyAlignment="1">
      <alignment vertical="center"/>
    </xf>
    <xf numFmtId="0" fontId="38" fillId="0" borderId="0" xfId="9" applyNumberFormat="1" applyFont="1" applyAlignment="1">
      <alignment horizontal="left" vertical="center"/>
    </xf>
    <xf numFmtId="0" fontId="38" fillId="0" borderId="0" xfId="9" applyNumberFormat="1" applyFont="1" applyAlignment="1">
      <alignment vertical="center"/>
    </xf>
    <xf numFmtId="172" fontId="39" fillId="0" borderId="0" xfId="9" applyFont="1" applyAlignment="1">
      <alignment vertical="center"/>
    </xf>
    <xf numFmtId="173" fontId="39" fillId="0" borderId="0" xfId="8" applyNumberFormat="1" applyFont="1" applyAlignment="1">
      <alignment horizontal="center" vertical="center"/>
    </xf>
    <xf numFmtId="172" fontId="39" fillId="0" borderId="0" xfId="9" applyFont="1" applyAlignment="1">
      <alignment horizontal="center" vertical="center"/>
    </xf>
    <xf numFmtId="172" fontId="40" fillId="0" borderId="0" xfId="9" applyFont="1" applyAlignment="1">
      <alignment vertical="center"/>
    </xf>
    <xf numFmtId="0" fontId="41" fillId="0" borderId="0" xfId="9" applyNumberFormat="1" applyFont="1" applyAlignment="1">
      <alignment vertical="center"/>
    </xf>
    <xf numFmtId="0" fontId="39" fillId="0" borderId="37" xfId="9" applyNumberFormat="1" applyFont="1" applyBorder="1" applyAlignment="1">
      <alignment vertical="center"/>
    </xf>
    <xf numFmtId="172" fontId="39" fillId="0" borderId="37" xfId="7" applyNumberFormat="1" applyFont="1" applyBorder="1" applyAlignment="1">
      <alignment vertical="center"/>
    </xf>
    <xf numFmtId="173" fontId="39" fillId="0" borderId="37" xfId="8" applyNumberFormat="1" applyFont="1" applyBorder="1" applyAlignment="1">
      <alignment horizontal="center" vertical="center"/>
    </xf>
    <xf numFmtId="0" fontId="39" fillId="0" borderId="37" xfId="9" applyNumberFormat="1" applyFont="1" applyBorder="1" applyAlignment="1">
      <alignment horizontal="left" vertical="center"/>
    </xf>
    <xf numFmtId="174" fontId="39" fillId="0" borderId="37" xfId="7" applyNumberFormat="1" applyFont="1" applyBorder="1" applyAlignment="1">
      <alignment horizontal="left" vertical="center"/>
    </xf>
    <xf numFmtId="0" fontId="39" fillId="0" borderId="37" xfId="7" applyNumberFormat="1" applyFont="1" applyBorder="1" applyAlignment="1">
      <alignment vertical="center"/>
    </xf>
    <xf numFmtId="0" fontId="43" fillId="0" borderId="0" xfId="9" applyNumberFormat="1" applyFont="1" applyAlignment="1">
      <alignment vertical="center"/>
    </xf>
    <xf numFmtId="172" fontId="39" fillId="0" borderId="0" xfId="7" applyNumberFormat="1" applyFont="1" applyAlignment="1">
      <alignment vertical="center"/>
    </xf>
    <xf numFmtId="1" fontId="39" fillId="0" borderId="0" xfId="7" applyNumberFormat="1" applyFont="1" applyAlignment="1">
      <alignment vertical="center"/>
    </xf>
    <xf numFmtId="10" fontId="39" fillId="0" borderId="0" xfId="8" applyNumberFormat="1" applyFont="1" applyAlignment="1">
      <alignment vertical="center"/>
    </xf>
    <xf numFmtId="0" fontId="36" fillId="0" borderId="0" xfId="9" applyNumberFormat="1" applyFont="1" applyAlignment="1">
      <alignment vertical="center"/>
    </xf>
    <xf numFmtId="172" fontId="39" fillId="0" borderId="0" xfId="7" quotePrefix="1" applyNumberFormat="1" applyFont="1" applyAlignment="1">
      <alignment horizontal="left" vertical="center" wrapText="1"/>
    </xf>
    <xf numFmtId="0" fontId="39" fillId="0" borderId="0" xfId="7" quotePrefix="1" applyNumberFormat="1" applyFont="1" applyAlignment="1">
      <alignment horizontal="left" vertical="center" wrapText="1"/>
    </xf>
    <xf numFmtId="0" fontId="39" fillId="0" borderId="0" xfId="7" applyNumberFormat="1" applyFont="1" applyAlignment="1">
      <alignment vertical="center"/>
    </xf>
    <xf numFmtId="0" fontId="39" fillId="0" borderId="0" xfId="8" applyNumberFormat="1" applyFont="1" applyAlignment="1">
      <alignment horizontal="center" vertical="center"/>
    </xf>
    <xf numFmtId="0" fontId="39" fillId="0" borderId="0" xfId="8" applyNumberFormat="1" applyFont="1" applyAlignment="1">
      <alignment vertical="center"/>
    </xf>
    <xf numFmtId="0" fontId="39" fillId="0" borderId="0" xfId="9" applyNumberFormat="1" applyFont="1" applyAlignment="1">
      <alignment vertical="center"/>
    </xf>
    <xf numFmtId="0" fontId="44" fillId="0" borderId="0" xfId="10" applyNumberFormat="1" applyFont="1" applyAlignment="1">
      <alignment vertical="center"/>
    </xf>
    <xf numFmtId="0" fontId="44" fillId="0" borderId="0" xfId="10" applyNumberFormat="1" applyFont="1" applyAlignment="1">
      <alignment horizontal="center" vertical="center"/>
    </xf>
    <xf numFmtId="0" fontId="44" fillId="0" borderId="0" xfId="10" applyNumberFormat="1" applyFont="1" applyAlignment="1">
      <alignment horizontal="left" vertical="center"/>
    </xf>
    <xf numFmtId="0" fontId="41" fillId="0" borderId="0" xfId="7" applyNumberFormat="1" applyFont="1" applyAlignment="1">
      <alignment vertical="center"/>
    </xf>
    <xf numFmtId="0" fontId="43" fillId="0" borderId="0" xfId="7" applyNumberFormat="1" applyFont="1" applyAlignment="1">
      <alignment vertical="center"/>
    </xf>
    <xf numFmtId="0" fontId="39" fillId="0" borderId="0" xfId="9" applyNumberFormat="1" applyFont="1" applyAlignment="1">
      <alignment horizontal="left" vertical="center"/>
    </xf>
    <xf numFmtId="0" fontId="39" fillId="0" borderId="0" xfId="9" applyNumberFormat="1" applyFont="1" applyAlignment="1">
      <alignment horizontal="left" vertical="center" wrapText="1"/>
    </xf>
    <xf numFmtId="0" fontId="39" fillId="0" borderId="0" xfId="9" applyNumberFormat="1" applyFont="1" applyAlignment="1">
      <alignment horizontal="center" vertical="center" wrapText="1"/>
    </xf>
    <xf numFmtId="0" fontId="2" fillId="0" borderId="0" xfId="0" applyFont="1"/>
    <xf numFmtId="0" fontId="46" fillId="0" borderId="0" xfId="0" applyFont="1"/>
    <xf numFmtId="0" fontId="42" fillId="17" borderId="37" xfId="9" applyNumberFormat="1" applyFont="1" applyFill="1" applyBorder="1" applyAlignment="1">
      <alignment vertical="center"/>
    </xf>
    <xf numFmtId="0" fontId="42" fillId="17" borderId="37" xfId="7" applyNumberFormat="1" applyFont="1" applyFill="1" applyBorder="1" applyAlignment="1">
      <alignment vertical="center"/>
    </xf>
    <xf numFmtId="0" fontId="42" fillId="17" borderId="37" xfId="8" applyNumberFormat="1" applyFont="1" applyFill="1" applyBorder="1" applyAlignment="1">
      <alignment horizontal="center" vertical="center"/>
    </xf>
    <xf numFmtId="0" fontId="42" fillId="17" borderId="37" xfId="9" applyNumberFormat="1" applyFont="1" applyFill="1" applyBorder="1" applyAlignment="1">
      <alignment horizontal="center" vertical="center" wrapText="1"/>
    </xf>
    <xf numFmtId="9" fontId="10" fillId="0" borderId="0" xfId="6" applyFont="1"/>
    <xf numFmtId="0" fontId="24" fillId="9" borderId="22" xfId="0" applyFont="1" applyFill="1" applyBorder="1" applyAlignment="1">
      <alignment horizontal="center"/>
    </xf>
    <xf numFmtId="9" fontId="10" fillId="0" borderId="0" xfId="0" applyNumberFormat="1" applyFont="1"/>
    <xf numFmtId="43" fontId="10" fillId="0" borderId="0" xfId="1" applyFont="1"/>
    <xf numFmtId="3" fontId="8" fillId="18" borderId="1" xfId="0" applyNumberFormat="1" applyFont="1" applyFill="1" applyBorder="1" applyAlignment="1">
      <alignment horizontal="center" vertical="center"/>
    </xf>
    <xf numFmtId="165" fontId="11" fillId="18" borderId="1" xfId="1" applyNumberFormat="1" applyFont="1" applyFill="1" applyBorder="1" applyAlignment="1">
      <alignment horizontal="center" vertical="center"/>
    </xf>
    <xf numFmtId="165" fontId="11" fillId="18" borderId="3" xfId="1" applyNumberFormat="1" applyFont="1" applyFill="1" applyBorder="1" applyAlignment="1">
      <alignment horizontal="center" vertical="center"/>
    </xf>
    <xf numFmtId="165" fontId="11" fillId="18" borderId="0" xfId="1" applyNumberFormat="1" applyFont="1" applyFill="1" applyBorder="1" applyAlignment="1">
      <alignment horizontal="center" vertical="center"/>
    </xf>
    <xf numFmtId="164" fontId="24" fillId="3" borderId="0" xfId="0" applyNumberFormat="1" applyFont="1" applyFill="1" applyBorder="1" applyAlignment="1">
      <alignment vertical="top" wrapText="1"/>
    </xf>
    <xf numFmtId="164" fontId="24" fillId="3" borderId="42" xfId="0" applyNumberFormat="1" applyFont="1" applyFill="1" applyBorder="1" applyAlignment="1">
      <alignment vertical="top" wrapText="1"/>
    </xf>
    <xf numFmtId="0" fontId="24" fillId="3" borderId="22" xfId="0" applyFont="1" applyFill="1" applyBorder="1"/>
    <xf numFmtId="0" fontId="24" fillId="3" borderId="20" xfId="0" applyFont="1" applyFill="1" applyBorder="1"/>
    <xf numFmtId="0" fontId="47" fillId="0" borderId="0" xfId="0" applyFont="1"/>
    <xf numFmtId="0" fontId="2" fillId="2" borderId="1" xfId="0" applyFont="1" applyFill="1" applyBorder="1"/>
    <xf numFmtId="0" fontId="0" fillId="2" borderId="1" xfId="0" quotePrefix="1" applyFont="1" applyFill="1" applyBorder="1"/>
    <xf numFmtId="0" fontId="0" fillId="2" borderId="1" xfId="0" quotePrefix="1" applyFont="1" applyFill="1" applyBorder="1" applyAlignment="1">
      <alignment vertical="center"/>
    </xf>
    <xf numFmtId="0" fontId="0" fillId="0" borderId="0" xfId="0" applyAlignment="1"/>
    <xf numFmtId="0" fontId="0" fillId="0" borderId="0" xfId="0" applyAlignment="1">
      <alignment horizontal="center" vertical="center"/>
    </xf>
    <xf numFmtId="0" fontId="11" fillId="0" borderId="0" xfId="0" quotePrefix="1" applyFont="1"/>
    <xf numFmtId="0" fontId="11" fillId="16" borderId="48" xfId="0" applyFont="1" applyFill="1" applyBorder="1" applyAlignment="1">
      <alignment horizontal="center" vertical="center"/>
    </xf>
    <xf numFmtId="0" fontId="11" fillId="16" borderId="18" xfId="0" applyFont="1" applyFill="1" applyBorder="1" applyAlignment="1">
      <alignment horizontal="center" vertical="center"/>
    </xf>
    <xf numFmtId="0" fontId="11" fillId="16" borderId="49" xfId="0" applyFont="1" applyFill="1" applyBorder="1" applyAlignment="1">
      <alignment horizontal="center" vertical="center"/>
    </xf>
    <xf numFmtId="175" fontId="11" fillId="0" borderId="48" xfId="0" applyNumberFormat="1" applyFont="1" applyBorder="1" applyAlignment="1">
      <alignment horizontal="center" vertical="center"/>
    </xf>
    <xf numFmtId="175" fontId="11" fillId="0" borderId="18" xfId="0" applyNumberFormat="1" applyFont="1" applyBorder="1" applyAlignment="1">
      <alignment horizontal="center" vertical="center"/>
    </xf>
    <xf numFmtId="175" fontId="11" fillId="0" borderId="49" xfId="0" applyNumberFormat="1" applyFont="1" applyBorder="1" applyAlignment="1">
      <alignment horizontal="center" vertical="center"/>
    </xf>
    <xf numFmtId="0" fontId="11" fillId="0" borderId="19" xfId="0" applyFont="1" applyBorder="1" applyAlignment="1">
      <alignment horizontal="left" vertical="center"/>
    </xf>
    <xf numFmtId="0" fontId="11" fillId="0" borderId="53" xfId="0" applyFont="1" applyBorder="1" applyAlignment="1">
      <alignment horizontal="left" vertical="center"/>
    </xf>
    <xf numFmtId="0" fontId="48" fillId="20" borderId="54" xfId="0" applyFont="1" applyFill="1" applyBorder="1" applyAlignment="1">
      <alignment horizontal="left" vertical="center"/>
    </xf>
    <xf numFmtId="175" fontId="48" fillId="20" borderId="50" xfId="0" applyNumberFormat="1" applyFont="1" applyFill="1" applyBorder="1" applyAlignment="1">
      <alignment horizontal="center" vertical="center"/>
    </xf>
    <xf numFmtId="175" fontId="48" fillId="20" borderId="51" xfId="0" applyNumberFormat="1" applyFont="1" applyFill="1" applyBorder="1" applyAlignment="1">
      <alignment horizontal="center" vertical="center"/>
    </xf>
    <xf numFmtId="175" fontId="48" fillId="20" borderId="52" xfId="0" applyNumberFormat="1" applyFont="1" applyFill="1" applyBorder="1" applyAlignment="1">
      <alignment horizontal="center" vertical="center"/>
    </xf>
    <xf numFmtId="0" fontId="11" fillId="6" borderId="5" xfId="0" quotePrefix="1" applyFont="1" applyFill="1" applyBorder="1" applyAlignment="1">
      <alignment horizontal="center"/>
    </xf>
    <xf numFmtId="0" fontId="11" fillId="6" borderId="24" xfId="0" applyFont="1" applyFill="1" applyBorder="1" applyAlignment="1">
      <alignment horizontal="center"/>
    </xf>
    <xf numFmtId="168" fontId="19" fillId="6" borderId="24" xfId="1" applyNumberFormat="1" applyFont="1" applyFill="1" applyBorder="1"/>
    <xf numFmtId="44" fontId="11" fillId="6" borderId="24" xfId="2" applyNumberFormat="1" applyFont="1" applyFill="1" applyBorder="1"/>
    <xf numFmtId="166" fontId="11" fillId="6" borderId="24" xfId="2" applyNumberFormat="1" applyFont="1" applyFill="1" applyBorder="1"/>
    <xf numFmtId="0" fontId="0" fillId="0" borderId="0" xfId="0" quotePrefix="1" applyFont="1"/>
    <xf numFmtId="168" fontId="11" fillId="6" borderId="24" xfId="1" applyNumberFormat="1" applyFont="1" applyFill="1" applyBorder="1"/>
    <xf numFmtId="9" fontId="11" fillId="0" borderId="0" xfId="6" applyFont="1" applyFill="1"/>
    <xf numFmtId="0" fontId="6" fillId="0" borderId="0" xfId="0" applyFont="1" applyAlignment="1">
      <alignment vertical="top"/>
    </xf>
    <xf numFmtId="0" fontId="8" fillId="2" borderId="6" xfId="0" applyFont="1" applyFill="1" applyBorder="1"/>
    <xf numFmtId="6" fontId="8" fillId="2" borderId="6" xfId="0" applyNumberFormat="1" applyFont="1" applyFill="1" applyBorder="1" applyAlignment="1">
      <alignment horizontal="center" vertical="center"/>
    </xf>
    <xf numFmtId="3" fontId="8" fillId="18" borderId="6" xfId="0" applyNumberFormat="1" applyFont="1" applyFill="1" applyBorder="1" applyAlignment="1">
      <alignment horizontal="center" vertical="center"/>
    </xf>
    <xf numFmtId="3" fontId="8" fillId="2" borderId="6" xfId="0" applyNumberFormat="1" applyFont="1" applyFill="1" applyBorder="1" applyAlignment="1">
      <alignment horizontal="center"/>
    </xf>
    <xf numFmtId="10" fontId="8" fillId="2" borderId="6" xfId="0" applyNumberFormat="1" applyFont="1" applyFill="1" applyBorder="1" applyAlignment="1">
      <alignment horizontal="center"/>
    </xf>
    <xf numFmtId="44" fontId="11" fillId="2" borderId="5" xfId="2" applyFont="1" applyFill="1" applyBorder="1"/>
    <xf numFmtId="3" fontId="11" fillId="18" borderId="0" xfId="0" applyNumberFormat="1" applyFont="1" applyFill="1"/>
    <xf numFmtId="3" fontId="11" fillId="18" borderId="1" xfId="0" applyNumberFormat="1" applyFont="1" applyFill="1" applyBorder="1"/>
    <xf numFmtId="3" fontId="11" fillId="18" borderId="5" xfId="0" applyNumberFormat="1" applyFont="1" applyFill="1" applyBorder="1"/>
    <xf numFmtId="3" fontId="11" fillId="18" borderId="1" xfId="2" applyNumberFormat="1" applyFont="1" applyFill="1" applyBorder="1" applyAlignment="1">
      <alignment horizontal="center" vertical="center"/>
    </xf>
    <xf numFmtId="3" fontId="11" fillId="18" borderId="21" xfId="0" applyNumberFormat="1" applyFont="1" applyFill="1" applyBorder="1"/>
    <xf numFmtId="3" fontId="11" fillId="18" borderId="24" xfId="0" applyNumberFormat="1" applyFont="1" applyFill="1" applyBorder="1"/>
    <xf numFmtId="3" fontId="11" fillId="18" borderId="20" xfId="0" applyNumberFormat="1" applyFont="1" applyFill="1" applyBorder="1"/>
    <xf numFmtId="3" fontId="11" fillId="18" borderId="23" xfId="0" applyNumberFormat="1" applyFont="1" applyFill="1" applyBorder="1"/>
    <xf numFmtId="168" fontId="11" fillId="18" borderId="1" xfId="1" applyNumberFormat="1" applyFont="1" applyFill="1" applyBorder="1" applyAlignment="1">
      <alignment vertical="center"/>
    </xf>
    <xf numFmtId="3" fontId="19" fillId="18" borderId="1" xfId="3" applyNumberFormat="1" applyFont="1" applyFill="1" applyBorder="1" applyAlignment="1">
      <alignment horizontal="center" vertical="center"/>
    </xf>
    <xf numFmtId="0" fontId="27" fillId="13" borderId="56" xfId="0" applyFont="1" applyFill="1" applyBorder="1"/>
    <xf numFmtId="0" fontId="28" fillId="13" borderId="56" xfId="0" applyFont="1" applyFill="1" applyBorder="1" applyAlignment="1">
      <alignment horizontal="center" vertical="center" wrapText="1"/>
    </xf>
    <xf numFmtId="0" fontId="28" fillId="13" borderId="56" xfId="0" applyFont="1" applyFill="1" applyBorder="1" applyAlignment="1">
      <alignment vertical="center" wrapText="1"/>
    </xf>
    <xf numFmtId="0" fontId="28" fillId="13" borderId="14" xfId="0" applyFont="1" applyFill="1" applyBorder="1" applyAlignment="1">
      <alignment vertical="center" wrapText="1"/>
    </xf>
    <xf numFmtId="0" fontId="28" fillId="13" borderId="55" xfId="0" applyFont="1" applyFill="1" applyBorder="1" applyAlignment="1">
      <alignment vertical="center"/>
    </xf>
    <xf numFmtId="0" fontId="28" fillId="13" borderId="55" xfId="0" applyFont="1" applyFill="1" applyBorder="1" applyAlignment="1">
      <alignment horizontal="center" vertical="center"/>
    </xf>
    <xf numFmtId="0" fontId="28" fillId="14" borderId="55" xfId="0" applyFont="1" applyFill="1" applyBorder="1" applyAlignment="1">
      <alignment horizontal="center" vertical="center"/>
    </xf>
    <xf numFmtId="0" fontId="29" fillId="15" borderId="55" xfId="0" applyFont="1" applyFill="1" applyBorder="1" applyAlignment="1">
      <alignment horizontal="center" vertical="center"/>
    </xf>
    <xf numFmtId="6" fontId="29" fillId="15" borderId="55" xfId="0" applyNumberFormat="1" applyFont="1" applyFill="1" applyBorder="1" applyAlignment="1">
      <alignment vertical="center"/>
    </xf>
    <xf numFmtId="3" fontId="29" fillId="18" borderId="55" xfId="0" applyNumberFormat="1" applyFont="1" applyFill="1" applyBorder="1" applyAlignment="1">
      <alignment horizontal="right" vertical="center"/>
    </xf>
    <xf numFmtId="6" fontId="29" fillId="6" borderId="55" xfId="0" applyNumberFormat="1" applyFont="1" applyFill="1" applyBorder="1" applyAlignment="1">
      <alignment vertical="center"/>
    </xf>
    <xf numFmtId="9" fontId="29" fillId="15" borderId="55" xfId="0" applyNumberFormat="1" applyFont="1" applyFill="1" applyBorder="1" applyAlignment="1">
      <alignment horizontal="right" vertical="center"/>
    </xf>
    <xf numFmtId="0" fontId="0" fillId="0" borderId="0" xfId="0" applyFont="1" applyAlignment="1">
      <alignment horizontal="center"/>
    </xf>
    <xf numFmtId="0" fontId="24" fillId="3" borderId="18" xfId="0" applyFont="1" applyFill="1" applyBorder="1" applyAlignment="1">
      <alignment horizontal="center" vertical="top"/>
    </xf>
    <xf numFmtId="0" fontId="24" fillId="3" borderId="22" xfId="0" applyFont="1" applyFill="1" applyBorder="1" applyAlignment="1">
      <alignment horizontal="left"/>
    </xf>
    <xf numFmtId="0" fontId="24" fillId="3" borderId="20" xfId="0" applyFont="1" applyFill="1" applyBorder="1" applyAlignment="1">
      <alignment horizontal="left"/>
    </xf>
    <xf numFmtId="0" fontId="24" fillId="3" borderId="18" xfId="0" applyFont="1" applyFill="1" applyBorder="1" applyAlignment="1">
      <alignment vertical="top"/>
    </xf>
    <xf numFmtId="165" fontId="19" fillId="18" borderId="1" xfId="1" applyNumberFormat="1" applyFont="1" applyFill="1" applyBorder="1" applyAlignment="1">
      <alignment horizontal="center" vertical="center"/>
    </xf>
    <xf numFmtId="165" fontId="11" fillId="0" borderId="24" xfId="1" applyNumberFormat="1" applyFont="1" applyFill="1" applyBorder="1"/>
    <xf numFmtId="44" fontId="0" fillId="0" borderId="0" xfId="0" applyNumberFormat="1" applyFont="1" applyFill="1"/>
    <xf numFmtId="165" fontId="11" fillId="0" borderId="21" xfId="1" applyNumberFormat="1" applyFont="1" applyFill="1" applyBorder="1"/>
    <xf numFmtId="165" fontId="11" fillId="0" borderId="1" xfId="1" applyNumberFormat="1" applyFont="1" applyFill="1" applyBorder="1"/>
    <xf numFmtId="0" fontId="11" fillId="2" borderId="24" xfId="0" applyFont="1" applyFill="1" applyBorder="1"/>
    <xf numFmtId="44" fontId="11" fillId="2" borderId="21" xfId="2" applyFont="1" applyFill="1" applyBorder="1"/>
    <xf numFmtId="0" fontId="11" fillId="2" borderId="21" xfId="0" applyFont="1" applyFill="1" applyBorder="1"/>
    <xf numFmtId="0" fontId="11" fillId="16" borderId="24" xfId="0" applyFont="1" applyFill="1" applyBorder="1" applyAlignment="1">
      <alignment horizontal="center"/>
    </xf>
    <xf numFmtId="0" fontId="11" fillId="16" borderId="21" xfId="0" applyFont="1" applyFill="1" applyBorder="1" applyAlignment="1">
      <alignment horizontal="center"/>
    </xf>
    <xf numFmtId="44" fontId="11" fillId="16" borderId="24" xfId="2" applyNumberFormat="1" applyFont="1" applyFill="1" applyBorder="1"/>
    <xf numFmtId="44" fontId="11" fillId="16" borderId="21" xfId="2" applyNumberFormat="1" applyFont="1" applyFill="1" applyBorder="1"/>
    <xf numFmtId="0" fontId="11" fillId="0" borderId="0" xfId="0" applyFont="1" applyAlignment="1">
      <alignment vertical="center"/>
    </xf>
    <xf numFmtId="0" fontId="22" fillId="0" borderId="0" xfId="0" applyFont="1" applyAlignment="1">
      <alignment horizontal="left" vertical="center"/>
    </xf>
    <xf numFmtId="1" fontId="22" fillId="0" borderId="0" xfId="0" applyNumberFormat="1" applyFont="1" applyAlignment="1">
      <alignment horizontal="left" vertical="center"/>
    </xf>
    <xf numFmtId="10" fontId="22" fillId="0" borderId="0" xfId="0" applyNumberFormat="1"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1" fontId="8" fillId="0" borderId="0" xfId="0" applyNumberFormat="1" applyFont="1" applyAlignment="1">
      <alignment horizontal="left" vertical="center"/>
    </xf>
    <xf numFmtId="10" fontId="8" fillId="0" borderId="0" xfId="0" applyNumberFormat="1" applyFont="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4" fillId="0" borderId="0" xfId="0" applyFont="1" applyAlignment="1">
      <alignment horizontal="left" vertical="center"/>
    </xf>
    <xf numFmtId="0" fontId="11" fillId="0" borderId="0" xfId="0" quotePrefix="1" applyFont="1" applyAlignment="1">
      <alignment horizontal="left" vertical="center" wrapText="1"/>
    </xf>
    <xf numFmtId="0" fontId="13" fillId="0" borderId="0" xfId="0" quotePrefix="1" applyFont="1" applyAlignment="1">
      <alignment horizontal="left" vertical="center" wrapText="1"/>
    </xf>
    <xf numFmtId="0" fontId="13" fillId="0" borderId="0" xfId="0" applyFont="1" applyAlignment="1">
      <alignment horizontal="left" vertical="center"/>
    </xf>
    <xf numFmtId="0" fontId="24" fillId="3" borderId="3" xfId="3" applyFont="1" applyFill="1" applyBorder="1" applyAlignment="1">
      <alignment horizontal="center" vertical="center"/>
    </xf>
    <xf numFmtId="0" fontId="24" fillId="3" borderId="7" xfId="3" applyFont="1" applyFill="1" applyBorder="1" applyAlignment="1">
      <alignment horizontal="center" vertical="center"/>
    </xf>
    <xf numFmtId="0" fontId="24" fillId="3" borderId="4" xfId="3" applyFont="1" applyFill="1" applyBorder="1" applyAlignment="1">
      <alignment horizontal="center" vertical="center"/>
    </xf>
    <xf numFmtId="0" fontId="24" fillId="3" borderId="1" xfId="3" applyFont="1" applyFill="1" applyBorder="1" applyAlignment="1">
      <alignment horizontal="center" vertical="center" wrapText="1"/>
    </xf>
    <xf numFmtId="0" fontId="3" fillId="0" borderId="0" xfId="0" applyFont="1" applyAlignment="1">
      <alignment horizontal="left" vertical="center"/>
    </xf>
    <xf numFmtId="0" fontId="33" fillId="2" borderId="8"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11" xfId="0" applyFont="1" applyFill="1" applyBorder="1" applyAlignment="1">
      <alignment horizontal="center" vertical="center" wrapText="1"/>
    </xf>
    <xf numFmtId="0" fontId="33" fillId="2" borderId="8" xfId="0" applyFont="1" applyFill="1" applyBorder="1" applyAlignment="1">
      <alignment horizontal="center" vertical="center"/>
    </xf>
    <xf numFmtId="0" fontId="33" fillId="2" borderId="9" xfId="0" applyFont="1" applyFill="1" applyBorder="1" applyAlignment="1">
      <alignment horizontal="center" vertical="center"/>
    </xf>
    <xf numFmtId="0" fontId="33" fillId="2" borderId="10" xfId="0" applyFont="1" applyFill="1" applyBorder="1" applyAlignment="1">
      <alignment horizontal="center" vertical="center"/>
    </xf>
    <xf numFmtId="0" fontId="33" fillId="2" borderId="11" xfId="0" applyFont="1" applyFill="1" applyBorder="1" applyAlignment="1">
      <alignment horizontal="center" vertical="center"/>
    </xf>
    <xf numFmtId="0" fontId="12" fillId="0" borderId="12" xfId="0" applyFont="1" applyBorder="1" applyAlignment="1">
      <alignment horizontal="center"/>
    </xf>
    <xf numFmtId="0" fontId="30" fillId="3" borderId="3" xfId="0" applyFont="1" applyFill="1" applyBorder="1" applyAlignment="1">
      <alignment horizontal="center"/>
    </xf>
    <xf numFmtId="0" fontId="30" fillId="3" borderId="7" xfId="0" applyFont="1" applyFill="1" applyBorder="1" applyAlignment="1">
      <alignment horizontal="center"/>
    </xf>
    <xf numFmtId="0" fontId="32" fillId="2" borderId="3"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28" fillId="12" borderId="1" xfId="0" applyFont="1" applyFill="1" applyBorder="1" applyAlignment="1">
      <alignment horizontal="center"/>
    </xf>
    <xf numFmtId="166" fontId="11" fillId="6" borderId="44" xfId="2" applyNumberFormat="1" applyFont="1" applyFill="1" applyBorder="1" applyAlignment="1">
      <alignment horizontal="center" vertical="center"/>
    </xf>
    <xf numFmtId="166" fontId="11" fillId="6" borderId="10" xfId="2" applyNumberFormat="1" applyFont="1" applyFill="1" applyBorder="1" applyAlignment="1">
      <alignment horizontal="center" vertical="center"/>
    </xf>
    <xf numFmtId="166" fontId="11" fillId="6" borderId="41" xfId="2" applyNumberFormat="1" applyFont="1" applyFill="1" applyBorder="1" applyAlignment="1">
      <alignment horizontal="center" vertical="center"/>
    </xf>
    <xf numFmtId="166" fontId="11" fillId="6" borderId="43" xfId="2" applyNumberFormat="1" applyFont="1" applyFill="1" applyBorder="1" applyAlignment="1">
      <alignment horizontal="center" vertical="center"/>
    </xf>
    <xf numFmtId="0" fontId="7" fillId="0" borderId="0" xfId="0" applyFont="1" applyAlignment="1">
      <alignment horizontal="left" vertical="center"/>
    </xf>
    <xf numFmtId="166" fontId="11" fillId="6" borderId="22" xfId="2" applyNumberFormat="1" applyFont="1" applyFill="1" applyBorder="1" applyAlignment="1">
      <alignment horizontal="center" vertical="center"/>
    </xf>
    <xf numFmtId="166" fontId="11" fillId="6" borderId="5" xfId="2" applyNumberFormat="1" applyFont="1" applyFill="1" applyBorder="1" applyAlignment="1">
      <alignment horizontal="center" vertical="center"/>
    </xf>
    <xf numFmtId="166" fontId="11" fillId="6" borderId="20" xfId="2" applyNumberFormat="1" applyFont="1" applyFill="1" applyBorder="1" applyAlignment="1">
      <alignment horizontal="center" vertical="center"/>
    </xf>
    <xf numFmtId="166" fontId="11" fillId="6" borderId="2" xfId="2" applyNumberFormat="1" applyFont="1" applyFill="1" applyBorder="1" applyAlignment="1">
      <alignment horizontal="center" vertical="center"/>
    </xf>
    <xf numFmtId="0" fontId="11" fillId="0" borderId="0" xfId="0" quotePrefix="1" applyFont="1" applyAlignment="1">
      <alignment horizontal="left" vertical="top" wrapText="1"/>
    </xf>
    <xf numFmtId="0" fontId="6" fillId="0" borderId="0" xfId="0" applyFont="1" applyAlignment="1">
      <alignment horizontal="left" vertical="center"/>
    </xf>
    <xf numFmtId="0" fontId="11" fillId="0" borderId="13" xfId="0" quotePrefix="1" applyFont="1" applyBorder="1" applyAlignment="1">
      <alignment horizontal="left" vertical="center" wrapText="1"/>
    </xf>
    <xf numFmtId="0" fontId="11" fillId="0" borderId="13" xfId="0" applyFont="1" applyBorder="1" applyAlignment="1">
      <alignment horizontal="left" vertical="center"/>
    </xf>
    <xf numFmtId="0" fontId="0" fillId="0" borderId="0" xfId="0" applyFont="1" applyAlignment="1">
      <alignment horizontal="left" vertical="top"/>
    </xf>
    <xf numFmtId="0" fontId="0" fillId="0" borderId="0" xfId="0" applyFont="1" applyAlignment="1">
      <alignment horizontal="left" vertical="center"/>
    </xf>
    <xf numFmtId="0" fontId="0" fillId="0" borderId="0" xfId="0" applyFont="1" applyAlignment="1">
      <alignment horizontal="left"/>
    </xf>
    <xf numFmtId="0" fontId="0" fillId="0" borderId="0" xfId="0" applyFont="1" applyBorder="1" applyAlignment="1">
      <alignment horizontal="left"/>
    </xf>
    <xf numFmtId="0" fontId="0" fillId="0" borderId="0" xfId="0" applyFont="1" applyAlignment="1">
      <alignment horizontal="center" vertical="center"/>
    </xf>
    <xf numFmtId="0" fontId="2" fillId="19" borderId="45" xfId="0" applyFont="1" applyFill="1" applyBorder="1" applyAlignment="1">
      <alignment horizontal="center" vertical="center"/>
    </xf>
    <xf numFmtId="0" fontId="2" fillId="19" borderId="46" xfId="0" applyFont="1" applyFill="1" applyBorder="1" applyAlignment="1">
      <alignment horizontal="center" vertical="center"/>
    </xf>
    <xf numFmtId="0" fontId="2" fillId="19" borderId="47" xfId="0" applyFont="1" applyFill="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xf>
    <xf numFmtId="0" fontId="0" fillId="0" borderId="59" xfId="0" applyFont="1" applyBorder="1" applyAlignment="1">
      <alignment horizontal="center"/>
    </xf>
    <xf numFmtId="0" fontId="0" fillId="0" borderId="0" xfId="0" applyFont="1" applyAlignment="1">
      <alignment horizontal="center"/>
    </xf>
    <xf numFmtId="0" fontId="3" fillId="0" borderId="0" xfId="0" applyFont="1" applyAlignment="1">
      <alignment horizontal="left"/>
    </xf>
    <xf numFmtId="0" fontId="7" fillId="0" borderId="0" xfId="0" applyFont="1" applyAlignment="1">
      <alignment horizontal="left"/>
    </xf>
    <xf numFmtId="0" fontId="11" fillId="2" borderId="3" xfId="0" applyFont="1" applyFill="1" applyBorder="1" applyAlignment="1">
      <alignment horizontal="left"/>
    </xf>
    <xf numFmtId="0" fontId="11" fillId="2" borderId="7" xfId="0" applyFont="1" applyFill="1" applyBorder="1" applyAlignment="1">
      <alignment horizontal="left"/>
    </xf>
    <xf numFmtId="0" fontId="11" fillId="2" borderId="4" xfId="0" applyFont="1" applyFill="1" applyBorder="1" applyAlignment="1">
      <alignment horizontal="left"/>
    </xf>
    <xf numFmtId="0" fontId="11" fillId="2" borderId="25" xfId="0" quotePrefix="1" applyFont="1" applyFill="1" applyBorder="1" applyAlignment="1">
      <alignment horizontal="left"/>
    </xf>
    <xf numFmtId="0" fontId="11" fillId="2" borderId="26" xfId="0" quotePrefix="1" applyFont="1" applyFill="1" applyBorder="1" applyAlignment="1">
      <alignment horizontal="left"/>
    </xf>
    <xf numFmtId="0" fontId="11" fillId="2" borderId="27" xfId="0" quotePrefix="1" applyFont="1" applyFill="1" applyBorder="1" applyAlignment="1">
      <alignment horizontal="left"/>
    </xf>
    <xf numFmtId="0" fontId="11" fillId="2" borderId="28" xfId="0" quotePrefix="1" applyFont="1" applyFill="1" applyBorder="1" applyAlignment="1">
      <alignment horizontal="left"/>
    </xf>
    <xf numFmtId="0" fontId="11" fillId="2" borderId="7" xfId="0" quotePrefix="1" applyFont="1" applyFill="1" applyBorder="1" applyAlignment="1">
      <alignment horizontal="left"/>
    </xf>
    <xf numFmtId="0" fontId="11" fillId="2" borderId="29" xfId="0" quotePrefix="1" applyFont="1" applyFill="1" applyBorder="1" applyAlignment="1">
      <alignment horizontal="left"/>
    </xf>
    <xf numFmtId="0" fontId="11" fillId="2" borderId="30" xfId="0" quotePrefix="1" applyFont="1" applyFill="1" applyBorder="1" applyAlignment="1">
      <alignment horizontal="left"/>
    </xf>
    <xf numFmtId="0" fontId="11" fillId="2" borderId="31" xfId="0" quotePrefix="1" applyFont="1" applyFill="1" applyBorder="1" applyAlignment="1">
      <alignment horizontal="left"/>
    </xf>
    <xf numFmtId="0" fontId="11" fillId="2" borderId="32" xfId="0" quotePrefix="1" applyFont="1" applyFill="1" applyBorder="1" applyAlignment="1">
      <alignment horizontal="left"/>
    </xf>
    <xf numFmtId="0" fontId="3" fillId="0" borderId="57" xfId="0" applyFont="1" applyBorder="1" applyAlignment="1">
      <alignment horizontal="left"/>
    </xf>
    <xf numFmtId="0" fontId="3" fillId="0" borderId="0" xfId="0" applyFont="1" applyAlignment="1">
      <alignment horizontal="center"/>
    </xf>
    <xf numFmtId="0" fontId="0" fillId="0" borderId="58" xfId="0" applyFont="1" applyBorder="1" applyAlignment="1">
      <alignment horizontal="center"/>
    </xf>
    <xf numFmtId="0" fontId="11" fillId="0" borderId="0" xfId="0" quotePrefix="1" applyFont="1" applyAlignment="1">
      <alignment horizontal="left" vertical="center"/>
    </xf>
    <xf numFmtId="0" fontId="42" fillId="17" borderId="37" xfId="9" applyNumberFormat="1" applyFont="1" applyFill="1" applyBorder="1" applyAlignment="1">
      <alignment horizontal="left" vertical="center"/>
    </xf>
    <xf numFmtId="0" fontId="39" fillId="0" borderId="37" xfId="9" applyNumberFormat="1" applyFont="1" applyBorder="1" applyAlignment="1">
      <alignment horizontal="left" vertical="center"/>
    </xf>
    <xf numFmtId="0" fontId="39" fillId="0" borderId="38" xfId="9" applyNumberFormat="1" applyFont="1" applyBorder="1" applyAlignment="1">
      <alignment horizontal="left" vertical="top"/>
    </xf>
    <xf numFmtId="0" fontId="39" fillId="0" borderId="39" xfId="9" applyNumberFormat="1" applyFont="1" applyBorder="1" applyAlignment="1">
      <alignment horizontal="left" vertical="top"/>
    </xf>
    <xf numFmtId="0" fontId="39" fillId="0" borderId="40" xfId="9" applyNumberFormat="1" applyFont="1" applyBorder="1" applyAlignment="1">
      <alignment horizontal="left" vertical="top"/>
    </xf>
    <xf numFmtId="0" fontId="39" fillId="0" borderId="37" xfId="9" applyNumberFormat="1" applyFont="1" applyBorder="1" applyAlignment="1">
      <alignment horizontal="center" vertical="center"/>
    </xf>
    <xf numFmtId="0" fontId="39" fillId="0" borderId="0" xfId="9" applyNumberFormat="1" applyFont="1" applyAlignment="1">
      <alignment horizontal="left" vertical="center"/>
    </xf>
    <xf numFmtId="0" fontId="39" fillId="0" borderId="0" xfId="7" quotePrefix="1" applyNumberFormat="1" applyFont="1" applyAlignment="1">
      <alignment horizontal="left" vertical="center" wrapText="1"/>
    </xf>
    <xf numFmtId="0" fontId="39" fillId="0" borderId="0" xfId="7" applyNumberFormat="1" applyFont="1" applyAlignment="1">
      <alignment horizontal="left" vertical="center"/>
    </xf>
  </cellXfs>
  <cellStyles count="11">
    <cellStyle name="Currency 2" xfId="7"/>
    <cellStyle name="Komma" xfId="1" builtinId="3"/>
    <cellStyle name="Normal 2" xfId="5"/>
    <cellStyle name="Normal 2 2" xfId="9"/>
    <cellStyle name="Normal 4 2" xfId="10"/>
    <cellStyle name="Percent 2" xfId="8"/>
    <cellStyle name="Procent" xfId="6" builtinId="5"/>
    <cellStyle name="Standaard" xfId="0" builtinId="0"/>
    <cellStyle name="Standaard 2" xfId="3"/>
    <cellStyle name="Valuta" xfId="2" builtinId="4"/>
    <cellStyle name="Valuta 2" xfId="4"/>
  </cellStyles>
  <dxfs count="0"/>
  <tableStyles count="0" defaultTableStyle="TableStyleMedium2" defaultPivotStyle="PivotStyleLight16"/>
  <colors>
    <mruColors>
      <color rgb="FFEDAE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image" Target="../media/image4.jpeg"/><Relationship Id="rId7" Type="http://schemas.openxmlformats.org/officeDocument/2006/relationships/image" Target="../media/image8.pn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png"/><Relationship Id="rId11" Type="http://schemas.openxmlformats.org/officeDocument/2006/relationships/image" Target="../media/image12.jpeg"/><Relationship Id="rId5" Type="http://schemas.openxmlformats.org/officeDocument/2006/relationships/image" Target="../media/image6.jpeg"/><Relationship Id="rId10" Type="http://schemas.openxmlformats.org/officeDocument/2006/relationships/image" Target="../media/image11.jpeg"/><Relationship Id="rId4" Type="http://schemas.openxmlformats.org/officeDocument/2006/relationships/image" Target="../media/image5.png"/><Relationship Id="rId9" Type="http://schemas.openxmlformats.org/officeDocument/2006/relationships/image" Target="../media/image10.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3.jpeg"/></Relationships>
</file>

<file path=xl/drawings/drawing1.xml><?xml version="1.0" encoding="utf-8"?>
<xdr:wsDr xmlns:xdr="http://schemas.openxmlformats.org/drawingml/2006/spreadsheetDrawing" xmlns:a="http://schemas.openxmlformats.org/drawingml/2006/main">
  <xdr:twoCellAnchor>
    <xdr:from>
      <xdr:col>0</xdr:col>
      <xdr:colOff>923925</xdr:colOff>
      <xdr:row>0</xdr:row>
      <xdr:rowOff>68580</xdr:rowOff>
    </xdr:from>
    <xdr:to>
      <xdr:col>0</xdr:col>
      <xdr:colOff>1403985</xdr:colOff>
      <xdr:row>0</xdr:row>
      <xdr:rowOff>548640</xdr:rowOff>
    </xdr:to>
    <xdr:grpSp>
      <xdr:nvGrpSpPr>
        <xdr:cNvPr id="2" name="Google Shape;550;p39">
          <a:extLst>
            <a:ext uri="{FF2B5EF4-FFF2-40B4-BE49-F238E27FC236}">
              <a16:creationId xmlns:a16="http://schemas.microsoft.com/office/drawing/2014/main" id="{00000000-0008-0000-0700-000003000000}"/>
            </a:ext>
          </a:extLst>
        </xdr:cNvPr>
        <xdr:cNvGrpSpPr/>
      </xdr:nvGrpSpPr>
      <xdr:grpSpPr>
        <a:xfrm>
          <a:off x="923925" y="68580"/>
          <a:ext cx="480060" cy="480060"/>
          <a:chOff x="5961125" y="1623900"/>
          <a:chExt cx="427450" cy="448175"/>
        </a:xfrm>
      </xdr:grpSpPr>
      <xdr:sp macro="" textlink="">
        <xdr:nvSpPr>
          <xdr:cNvPr id="3" name="Google Shape;551;p39">
            <a:extLst>
              <a:ext uri="{FF2B5EF4-FFF2-40B4-BE49-F238E27FC236}">
                <a16:creationId xmlns:a16="http://schemas.microsoft.com/office/drawing/2014/main" id="{00000000-0008-0000-0700-000004000000}"/>
              </a:ext>
            </a:extLst>
          </xdr:cNvPr>
          <xdr:cNvSpPr/>
        </xdr:nvSpPr>
        <xdr:spPr>
          <a:xfrm>
            <a:off x="5961125" y="1678700"/>
            <a:ext cx="376925" cy="376925"/>
          </a:xfrm>
          <a:custGeom>
            <a:avLst/>
            <a:gdLst/>
            <a:ahLst/>
            <a:cxnLst/>
            <a:rect l="l" t="t" r="r" b="b"/>
            <a:pathLst>
              <a:path w="15077" h="15077" fill="none" extrusionOk="0">
                <a:moveTo>
                  <a:pt x="11813" y="1340"/>
                </a:moveTo>
                <a:lnTo>
                  <a:pt x="11813" y="1340"/>
                </a:lnTo>
                <a:lnTo>
                  <a:pt x="11350" y="1024"/>
                </a:lnTo>
                <a:lnTo>
                  <a:pt x="10863" y="780"/>
                </a:lnTo>
                <a:lnTo>
                  <a:pt x="10351" y="537"/>
                </a:lnTo>
                <a:lnTo>
                  <a:pt x="9816" y="342"/>
                </a:lnTo>
                <a:lnTo>
                  <a:pt x="9280" y="196"/>
                </a:lnTo>
                <a:lnTo>
                  <a:pt x="8720" y="98"/>
                </a:lnTo>
                <a:lnTo>
                  <a:pt x="8135" y="25"/>
                </a:lnTo>
                <a:lnTo>
                  <a:pt x="7551" y="1"/>
                </a:lnTo>
                <a:lnTo>
                  <a:pt x="7551" y="1"/>
                </a:lnTo>
                <a:lnTo>
                  <a:pt x="7161" y="1"/>
                </a:lnTo>
                <a:lnTo>
                  <a:pt x="6771" y="50"/>
                </a:lnTo>
                <a:lnTo>
                  <a:pt x="6406" y="98"/>
                </a:lnTo>
                <a:lnTo>
                  <a:pt x="6041" y="147"/>
                </a:lnTo>
                <a:lnTo>
                  <a:pt x="5675" y="244"/>
                </a:lnTo>
                <a:lnTo>
                  <a:pt x="5310" y="342"/>
                </a:lnTo>
                <a:lnTo>
                  <a:pt x="4969" y="464"/>
                </a:lnTo>
                <a:lnTo>
                  <a:pt x="4628" y="585"/>
                </a:lnTo>
                <a:lnTo>
                  <a:pt x="4287" y="731"/>
                </a:lnTo>
                <a:lnTo>
                  <a:pt x="3970" y="902"/>
                </a:lnTo>
                <a:lnTo>
                  <a:pt x="3654" y="1097"/>
                </a:lnTo>
                <a:lnTo>
                  <a:pt x="3337" y="1292"/>
                </a:lnTo>
                <a:lnTo>
                  <a:pt x="3045" y="1486"/>
                </a:lnTo>
                <a:lnTo>
                  <a:pt x="2753" y="1730"/>
                </a:lnTo>
                <a:lnTo>
                  <a:pt x="2485" y="1949"/>
                </a:lnTo>
                <a:lnTo>
                  <a:pt x="2217" y="2217"/>
                </a:lnTo>
                <a:lnTo>
                  <a:pt x="1973" y="2461"/>
                </a:lnTo>
                <a:lnTo>
                  <a:pt x="1730" y="2753"/>
                </a:lnTo>
                <a:lnTo>
                  <a:pt x="1510" y="3021"/>
                </a:lnTo>
                <a:lnTo>
                  <a:pt x="1291" y="3313"/>
                </a:lnTo>
                <a:lnTo>
                  <a:pt x="1096" y="3630"/>
                </a:lnTo>
                <a:lnTo>
                  <a:pt x="926" y="3946"/>
                </a:lnTo>
                <a:lnTo>
                  <a:pt x="755" y="4263"/>
                </a:lnTo>
                <a:lnTo>
                  <a:pt x="609" y="4604"/>
                </a:lnTo>
                <a:lnTo>
                  <a:pt x="463" y="4945"/>
                </a:lnTo>
                <a:lnTo>
                  <a:pt x="341" y="5286"/>
                </a:lnTo>
                <a:lnTo>
                  <a:pt x="244" y="5651"/>
                </a:lnTo>
                <a:lnTo>
                  <a:pt x="171" y="6016"/>
                </a:lnTo>
                <a:lnTo>
                  <a:pt x="98" y="6382"/>
                </a:lnTo>
                <a:lnTo>
                  <a:pt x="49" y="6771"/>
                </a:lnTo>
                <a:lnTo>
                  <a:pt x="25" y="7137"/>
                </a:lnTo>
                <a:lnTo>
                  <a:pt x="0" y="7526"/>
                </a:lnTo>
                <a:lnTo>
                  <a:pt x="0" y="7526"/>
                </a:lnTo>
                <a:lnTo>
                  <a:pt x="25" y="7916"/>
                </a:lnTo>
                <a:lnTo>
                  <a:pt x="49" y="8306"/>
                </a:lnTo>
                <a:lnTo>
                  <a:pt x="98" y="8671"/>
                </a:lnTo>
                <a:lnTo>
                  <a:pt x="171" y="9061"/>
                </a:lnTo>
                <a:lnTo>
                  <a:pt x="244" y="9426"/>
                </a:lnTo>
                <a:lnTo>
                  <a:pt x="341" y="9767"/>
                </a:lnTo>
                <a:lnTo>
                  <a:pt x="463" y="10132"/>
                </a:lnTo>
                <a:lnTo>
                  <a:pt x="609" y="10473"/>
                </a:lnTo>
                <a:lnTo>
                  <a:pt x="755" y="10790"/>
                </a:lnTo>
                <a:lnTo>
                  <a:pt x="926" y="11131"/>
                </a:lnTo>
                <a:lnTo>
                  <a:pt x="1096" y="11448"/>
                </a:lnTo>
                <a:lnTo>
                  <a:pt x="1291" y="11740"/>
                </a:lnTo>
                <a:lnTo>
                  <a:pt x="1510" y="12032"/>
                </a:lnTo>
                <a:lnTo>
                  <a:pt x="1730" y="12324"/>
                </a:lnTo>
                <a:lnTo>
                  <a:pt x="1973" y="12592"/>
                </a:lnTo>
                <a:lnTo>
                  <a:pt x="2217" y="12860"/>
                </a:lnTo>
                <a:lnTo>
                  <a:pt x="2485" y="13104"/>
                </a:lnTo>
                <a:lnTo>
                  <a:pt x="2753" y="13347"/>
                </a:lnTo>
                <a:lnTo>
                  <a:pt x="3045" y="13567"/>
                </a:lnTo>
                <a:lnTo>
                  <a:pt x="3337" y="13786"/>
                </a:lnTo>
                <a:lnTo>
                  <a:pt x="3654" y="13981"/>
                </a:lnTo>
                <a:lnTo>
                  <a:pt x="3970" y="14151"/>
                </a:lnTo>
                <a:lnTo>
                  <a:pt x="4287" y="14322"/>
                </a:lnTo>
                <a:lnTo>
                  <a:pt x="4628" y="14468"/>
                </a:lnTo>
                <a:lnTo>
                  <a:pt x="4969" y="14614"/>
                </a:lnTo>
                <a:lnTo>
                  <a:pt x="5310" y="14736"/>
                </a:lnTo>
                <a:lnTo>
                  <a:pt x="5675" y="14833"/>
                </a:lnTo>
                <a:lnTo>
                  <a:pt x="6041" y="14906"/>
                </a:lnTo>
                <a:lnTo>
                  <a:pt x="6406" y="14979"/>
                </a:lnTo>
                <a:lnTo>
                  <a:pt x="6771" y="15028"/>
                </a:lnTo>
                <a:lnTo>
                  <a:pt x="7161" y="15052"/>
                </a:lnTo>
                <a:lnTo>
                  <a:pt x="7551" y="15077"/>
                </a:lnTo>
                <a:lnTo>
                  <a:pt x="7551" y="15077"/>
                </a:lnTo>
                <a:lnTo>
                  <a:pt x="7940" y="15052"/>
                </a:lnTo>
                <a:lnTo>
                  <a:pt x="8306" y="15028"/>
                </a:lnTo>
                <a:lnTo>
                  <a:pt x="8695" y="14979"/>
                </a:lnTo>
                <a:lnTo>
                  <a:pt x="9061" y="14906"/>
                </a:lnTo>
                <a:lnTo>
                  <a:pt x="9426" y="14833"/>
                </a:lnTo>
                <a:lnTo>
                  <a:pt x="9791" y="14736"/>
                </a:lnTo>
                <a:lnTo>
                  <a:pt x="10132" y="14614"/>
                </a:lnTo>
                <a:lnTo>
                  <a:pt x="10473" y="14468"/>
                </a:lnTo>
                <a:lnTo>
                  <a:pt x="10814" y="14322"/>
                </a:lnTo>
                <a:lnTo>
                  <a:pt x="11131" y="14151"/>
                </a:lnTo>
                <a:lnTo>
                  <a:pt x="11447" y="13981"/>
                </a:lnTo>
                <a:lnTo>
                  <a:pt x="11764" y="13786"/>
                </a:lnTo>
                <a:lnTo>
                  <a:pt x="12056" y="13567"/>
                </a:lnTo>
                <a:lnTo>
                  <a:pt x="12348" y="13347"/>
                </a:lnTo>
                <a:lnTo>
                  <a:pt x="12616" y="13104"/>
                </a:lnTo>
                <a:lnTo>
                  <a:pt x="12884" y="12860"/>
                </a:lnTo>
                <a:lnTo>
                  <a:pt x="13128" y="12592"/>
                </a:lnTo>
                <a:lnTo>
                  <a:pt x="13371" y="12324"/>
                </a:lnTo>
                <a:lnTo>
                  <a:pt x="13591" y="12032"/>
                </a:lnTo>
                <a:lnTo>
                  <a:pt x="13785" y="11740"/>
                </a:lnTo>
                <a:lnTo>
                  <a:pt x="13980" y="11448"/>
                </a:lnTo>
                <a:lnTo>
                  <a:pt x="14175" y="11131"/>
                </a:lnTo>
                <a:lnTo>
                  <a:pt x="14346" y="10790"/>
                </a:lnTo>
                <a:lnTo>
                  <a:pt x="14492" y="10473"/>
                </a:lnTo>
                <a:lnTo>
                  <a:pt x="14613" y="10132"/>
                </a:lnTo>
                <a:lnTo>
                  <a:pt x="14735" y="9767"/>
                </a:lnTo>
                <a:lnTo>
                  <a:pt x="14857" y="9426"/>
                </a:lnTo>
                <a:lnTo>
                  <a:pt x="14930" y="9061"/>
                </a:lnTo>
                <a:lnTo>
                  <a:pt x="15003" y="8671"/>
                </a:lnTo>
                <a:lnTo>
                  <a:pt x="15052" y="8306"/>
                </a:lnTo>
                <a:lnTo>
                  <a:pt x="15076" y="7916"/>
                </a:lnTo>
                <a:lnTo>
                  <a:pt x="15076" y="7526"/>
                </a:lnTo>
                <a:lnTo>
                  <a:pt x="15076" y="7526"/>
                </a:lnTo>
                <a:lnTo>
                  <a:pt x="15052" y="6918"/>
                </a:lnTo>
                <a:lnTo>
                  <a:pt x="14979" y="6309"/>
                </a:lnTo>
                <a:lnTo>
                  <a:pt x="14857" y="5724"/>
                </a:lnTo>
                <a:lnTo>
                  <a:pt x="14687" y="5164"/>
                </a:lnTo>
                <a:lnTo>
                  <a:pt x="14492" y="4604"/>
                </a:lnTo>
                <a:lnTo>
                  <a:pt x="14248" y="4068"/>
                </a:lnTo>
                <a:lnTo>
                  <a:pt x="13956" y="3581"/>
                </a:lnTo>
                <a:lnTo>
                  <a:pt x="13615" y="3094"/>
                </a:lnTo>
              </a:path>
            </a:pathLst>
          </a:custGeom>
          <a:noFill/>
          <a:ln w="12700" cap="rnd"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4" name="Google Shape;552;p39">
            <a:extLst>
              <a:ext uri="{FF2B5EF4-FFF2-40B4-BE49-F238E27FC236}">
                <a16:creationId xmlns:a16="http://schemas.microsoft.com/office/drawing/2014/main" id="{00000000-0008-0000-0700-000005000000}"/>
              </a:ext>
            </a:extLst>
          </xdr:cNvPr>
          <xdr:cNvSpPr/>
        </xdr:nvSpPr>
        <xdr:spPr>
          <a:xfrm>
            <a:off x="6009825" y="1727425"/>
            <a:ext cx="279500" cy="279500"/>
          </a:xfrm>
          <a:custGeom>
            <a:avLst/>
            <a:gdLst/>
            <a:ahLst/>
            <a:cxnLst/>
            <a:rect l="l" t="t" r="r" b="b"/>
            <a:pathLst>
              <a:path w="11180" h="11180" fill="none" extrusionOk="0">
                <a:moveTo>
                  <a:pt x="10181" y="2387"/>
                </a:moveTo>
                <a:lnTo>
                  <a:pt x="10181" y="2387"/>
                </a:lnTo>
                <a:lnTo>
                  <a:pt x="10400" y="2728"/>
                </a:lnTo>
                <a:lnTo>
                  <a:pt x="10595" y="3093"/>
                </a:lnTo>
                <a:lnTo>
                  <a:pt x="10766" y="3483"/>
                </a:lnTo>
                <a:lnTo>
                  <a:pt x="10912" y="3873"/>
                </a:lnTo>
                <a:lnTo>
                  <a:pt x="11034" y="4287"/>
                </a:lnTo>
                <a:lnTo>
                  <a:pt x="11107" y="4701"/>
                </a:lnTo>
                <a:lnTo>
                  <a:pt x="11180" y="5139"/>
                </a:lnTo>
                <a:lnTo>
                  <a:pt x="11180" y="5577"/>
                </a:lnTo>
                <a:lnTo>
                  <a:pt x="11180" y="5577"/>
                </a:lnTo>
                <a:lnTo>
                  <a:pt x="11155" y="6162"/>
                </a:lnTo>
                <a:lnTo>
                  <a:pt x="11082" y="6722"/>
                </a:lnTo>
                <a:lnTo>
                  <a:pt x="10936" y="7234"/>
                </a:lnTo>
                <a:lnTo>
                  <a:pt x="10741" y="7769"/>
                </a:lnTo>
                <a:lnTo>
                  <a:pt x="10522" y="8257"/>
                </a:lnTo>
                <a:lnTo>
                  <a:pt x="10230" y="8695"/>
                </a:lnTo>
                <a:lnTo>
                  <a:pt x="9913" y="9133"/>
                </a:lnTo>
                <a:lnTo>
                  <a:pt x="9548" y="9523"/>
                </a:lnTo>
                <a:lnTo>
                  <a:pt x="9158" y="9888"/>
                </a:lnTo>
                <a:lnTo>
                  <a:pt x="8720" y="10205"/>
                </a:lnTo>
                <a:lnTo>
                  <a:pt x="8257" y="10497"/>
                </a:lnTo>
                <a:lnTo>
                  <a:pt x="7770" y="10741"/>
                </a:lnTo>
                <a:lnTo>
                  <a:pt x="7259" y="10911"/>
                </a:lnTo>
                <a:lnTo>
                  <a:pt x="6723" y="11057"/>
                </a:lnTo>
                <a:lnTo>
                  <a:pt x="6163" y="11155"/>
                </a:lnTo>
                <a:lnTo>
                  <a:pt x="5603" y="11179"/>
                </a:lnTo>
                <a:lnTo>
                  <a:pt x="5603" y="11179"/>
                </a:lnTo>
                <a:lnTo>
                  <a:pt x="5018" y="11155"/>
                </a:lnTo>
                <a:lnTo>
                  <a:pt x="4482" y="11057"/>
                </a:lnTo>
                <a:lnTo>
                  <a:pt x="3946" y="10911"/>
                </a:lnTo>
                <a:lnTo>
                  <a:pt x="3435" y="10741"/>
                </a:lnTo>
                <a:lnTo>
                  <a:pt x="2948" y="10497"/>
                </a:lnTo>
                <a:lnTo>
                  <a:pt x="2485" y="10205"/>
                </a:lnTo>
                <a:lnTo>
                  <a:pt x="2047" y="9888"/>
                </a:lnTo>
                <a:lnTo>
                  <a:pt x="1657" y="9523"/>
                </a:lnTo>
                <a:lnTo>
                  <a:pt x="1292" y="9133"/>
                </a:lnTo>
                <a:lnTo>
                  <a:pt x="975" y="8695"/>
                </a:lnTo>
                <a:lnTo>
                  <a:pt x="683" y="8257"/>
                </a:lnTo>
                <a:lnTo>
                  <a:pt x="464" y="7769"/>
                </a:lnTo>
                <a:lnTo>
                  <a:pt x="269" y="7234"/>
                </a:lnTo>
                <a:lnTo>
                  <a:pt x="123" y="6722"/>
                </a:lnTo>
                <a:lnTo>
                  <a:pt x="50" y="6162"/>
                </a:lnTo>
                <a:lnTo>
                  <a:pt x="1" y="5577"/>
                </a:lnTo>
                <a:lnTo>
                  <a:pt x="1" y="5577"/>
                </a:lnTo>
                <a:lnTo>
                  <a:pt x="50" y="5017"/>
                </a:lnTo>
                <a:lnTo>
                  <a:pt x="123" y="4457"/>
                </a:lnTo>
                <a:lnTo>
                  <a:pt x="269" y="3921"/>
                </a:lnTo>
                <a:lnTo>
                  <a:pt x="464" y="3410"/>
                </a:lnTo>
                <a:lnTo>
                  <a:pt x="683" y="2923"/>
                </a:lnTo>
                <a:lnTo>
                  <a:pt x="975" y="2460"/>
                </a:lnTo>
                <a:lnTo>
                  <a:pt x="1292" y="2046"/>
                </a:lnTo>
                <a:lnTo>
                  <a:pt x="1657" y="1632"/>
                </a:lnTo>
                <a:lnTo>
                  <a:pt x="2047" y="1267"/>
                </a:lnTo>
                <a:lnTo>
                  <a:pt x="2485" y="950"/>
                </a:lnTo>
                <a:lnTo>
                  <a:pt x="2948" y="682"/>
                </a:lnTo>
                <a:lnTo>
                  <a:pt x="3435" y="439"/>
                </a:lnTo>
                <a:lnTo>
                  <a:pt x="3946" y="244"/>
                </a:lnTo>
                <a:lnTo>
                  <a:pt x="4482" y="122"/>
                </a:lnTo>
                <a:lnTo>
                  <a:pt x="5018" y="25"/>
                </a:lnTo>
                <a:lnTo>
                  <a:pt x="5603" y="0"/>
                </a:lnTo>
                <a:lnTo>
                  <a:pt x="5603" y="0"/>
                </a:lnTo>
                <a:lnTo>
                  <a:pt x="6041" y="25"/>
                </a:lnTo>
                <a:lnTo>
                  <a:pt x="6479" y="73"/>
                </a:lnTo>
                <a:lnTo>
                  <a:pt x="6893" y="146"/>
                </a:lnTo>
                <a:lnTo>
                  <a:pt x="7307" y="268"/>
                </a:lnTo>
                <a:lnTo>
                  <a:pt x="7697" y="414"/>
                </a:lnTo>
                <a:lnTo>
                  <a:pt x="8087" y="585"/>
                </a:lnTo>
                <a:lnTo>
                  <a:pt x="8452" y="780"/>
                </a:lnTo>
                <a:lnTo>
                  <a:pt x="8793" y="999"/>
                </a:lnTo>
              </a:path>
            </a:pathLst>
          </a:custGeom>
          <a:noFill/>
          <a:ln w="12700" cap="rnd"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 name="Google Shape;553;p39">
            <a:extLst>
              <a:ext uri="{FF2B5EF4-FFF2-40B4-BE49-F238E27FC236}">
                <a16:creationId xmlns:a16="http://schemas.microsoft.com/office/drawing/2014/main" id="{00000000-0008-0000-0700-000006000000}"/>
              </a:ext>
            </a:extLst>
          </xdr:cNvPr>
          <xdr:cNvSpPr/>
        </xdr:nvSpPr>
        <xdr:spPr>
          <a:xfrm>
            <a:off x="6107250" y="1824850"/>
            <a:ext cx="84650" cy="84650"/>
          </a:xfrm>
          <a:custGeom>
            <a:avLst/>
            <a:gdLst/>
            <a:ahLst/>
            <a:cxnLst/>
            <a:rect l="l" t="t" r="r" b="b"/>
            <a:pathLst>
              <a:path w="3386" h="3386" fill="none" extrusionOk="0">
                <a:moveTo>
                  <a:pt x="3362" y="1388"/>
                </a:moveTo>
                <a:lnTo>
                  <a:pt x="3362" y="1388"/>
                </a:lnTo>
                <a:lnTo>
                  <a:pt x="3386" y="1680"/>
                </a:lnTo>
                <a:lnTo>
                  <a:pt x="3386" y="1680"/>
                </a:lnTo>
                <a:lnTo>
                  <a:pt x="3386" y="1851"/>
                </a:lnTo>
                <a:lnTo>
                  <a:pt x="3362" y="2021"/>
                </a:lnTo>
                <a:lnTo>
                  <a:pt x="3313" y="2192"/>
                </a:lnTo>
                <a:lnTo>
                  <a:pt x="3264" y="2338"/>
                </a:lnTo>
                <a:lnTo>
                  <a:pt x="3191" y="2484"/>
                </a:lnTo>
                <a:lnTo>
                  <a:pt x="3118" y="2630"/>
                </a:lnTo>
                <a:lnTo>
                  <a:pt x="3021" y="2776"/>
                </a:lnTo>
                <a:lnTo>
                  <a:pt x="2899" y="2898"/>
                </a:lnTo>
                <a:lnTo>
                  <a:pt x="2777" y="2996"/>
                </a:lnTo>
                <a:lnTo>
                  <a:pt x="2655" y="3093"/>
                </a:lnTo>
                <a:lnTo>
                  <a:pt x="2509" y="3191"/>
                </a:lnTo>
                <a:lnTo>
                  <a:pt x="2363" y="3239"/>
                </a:lnTo>
                <a:lnTo>
                  <a:pt x="2217" y="3312"/>
                </a:lnTo>
                <a:lnTo>
                  <a:pt x="2046" y="3337"/>
                </a:lnTo>
                <a:lnTo>
                  <a:pt x="1876" y="3385"/>
                </a:lnTo>
                <a:lnTo>
                  <a:pt x="1706" y="3385"/>
                </a:lnTo>
                <a:lnTo>
                  <a:pt x="1706" y="3385"/>
                </a:lnTo>
                <a:lnTo>
                  <a:pt x="1535" y="3385"/>
                </a:lnTo>
                <a:lnTo>
                  <a:pt x="1365" y="3337"/>
                </a:lnTo>
                <a:lnTo>
                  <a:pt x="1194" y="3312"/>
                </a:lnTo>
                <a:lnTo>
                  <a:pt x="1048" y="3239"/>
                </a:lnTo>
                <a:lnTo>
                  <a:pt x="902" y="3191"/>
                </a:lnTo>
                <a:lnTo>
                  <a:pt x="756" y="3093"/>
                </a:lnTo>
                <a:lnTo>
                  <a:pt x="634" y="2996"/>
                </a:lnTo>
                <a:lnTo>
                  <a:pt x="512" y="2898"/>
                </a:lnTo>
                <a:lnTo>
                  <a:pt x="390" y="2776"/>
                </a:lnTo>
                <a:lnTo>
                  <a:pt x="293" y="2630"/>
                </a:lnTo>
                <a:lnTo>
                  <a:pt x="220" y="2484"/>
                </a:lnTo>
                <a:lnTo>
                  <a:pt x="147" y="2338"/>
                </a:lnTo>
                <a:lnTo>
                  <a:pt x="74" y="2192"/>
                </a:lnTo>
                <a:lnTo>
                  <a:pt x="49" y="2021"/>
                </a:lnTo>
                <a:lnTo>
                  <a:pt x="25" y="1851"/>
                </a:lnTo>
                <a:lnTo>
                  <a:pt x="1" y="1680"/>
                </a:lnTo>
                <a:lnTo>
                  <a:pt x="1" y="1680"/>
                </a:lnTo>
                <a:lnTo>
                  <a:pt x="25" y="1510"/>
                </a:lnTo>
                <a:lnTo>
                  <a:pt x="49" y="1340"/>
                </a:lnTo>
                <a:lnTo>
                  <a:pt x="74" y="1193"/>
                </a:lnTo>
                <a:lnTo>
                  <a:pt x="147" y="1023"/>
                </a:lnTo>
                <a:lnTo>
                  <a:pt x="220" y="877"/>
                </a:lnTo>
                <a:lnTo>
                  <a:pt x="293" y="731"/>
                </a:lnTo>
                <a:lnTo>
                  <a:pt x="390" y="609"/>
                </a:lnTo>
                <a:lnTo>
                  <a:pt x="512" y="487"/>
                </a:lnTo>
                <a:lnTo>
                  <a:pt x="634" y="390"/>
                </a:lnTo>
                <a:lnTo>
                  <a:pt x="756" y="292"/>
                </a:lnTo>
                <a:lnTo>
                  <a:pt x="902" y="195"/>
                </a:lnTo>
                <a:lnTo>
                  <a:pt x="1048" y="122"/>
                </a:lnTo>
                <a:lnTo>
                  <a:pt x="1194" y="73"/>
                </a:lnTo>
                <a:lnTo>
                  <a:pt x="1365" y="24"/>
                </a:lnTo>
                <a:lnTo>
                  <a:pt x="1535" y="0"/>
                </a:lnTo>
                <a:lnTo>
                  <a:pt x="1706" y="0"/>
                </a:lnTo>
                <a:lnTo>
                  <a:pt x="1706" y="0"/>
                </a:lnTo>
                <a:lnTo>
                  <a:pt x="1998" y="24"/>
                </a:lnTo>
              </a:path>
            </a:pathLst>
          </a:custGeom>
          <a:noFill/>
          <a:ln w="12700" cap="rnd"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 name="Google Shape;554;p39">
            <a:extLst>
              <a:ext uri="{FF2B5EF4-FFF2-40B4-BE49-F238E27FC236}">
                <a16:creationId xmlns:a16="http://schemas.microsoft.com/office/drawing/2014/main" id="{00000000-0008-0000-0700-000007000000}"/>
              </a:ext>
            </a:extLst>
          </xdr:cNvPr>
          <xdr:cNvSpPr/>
        </xdr:nvSpPr>
        <xdr:spPr>
          <a:xfrm>
            <a:off x="6058550" y="1776125"/>
            <a:ext cx="182075" cy="182075"/>
          </a:xfrm>
          <a:custGeom>
            <a:avLst/>
            <a:gdLst/>
            <a:ahLst/>
            <a:cxnLst/>
            <a:rect l="l" t="t" r="r" b="b"/>
            <a:pathLst>
              <a:path w="7283" h="7283" fill="none" extrusionOk="0">
                <a:moveTo>
                  <a:pt x="5431" y="463"/>
                </a:moveTo>
                <a:lnTo>
                  <a:pt x="5431" y="463"/>
                </a:lnTo>
                <a:lnTo>
                  <a:pt x="5042" y="269"/>
                </a:lnTo>
                <a:lnTo>
                  <a:pt x="4823" y="195"/>
                </a:lnTo>
                <a:lnTo>
                  <a:pt x="4603" y="122"/>
                </a:lnTo>
                <a:lnTo>
                  <a:pt x="4360" y="74"/>
                </a:lnTo>
                <a:lnTo>
                  <a:pt x="4141" y="25"/>
                </a:lnTo>
                <a:lnTo>
                  <a:pt x="3897" y="1"/>
                </a:lnTo>
                <a:lnTo>
                  <a:pt x="3654" y="1"/>
                </a:lnTo>
                <a:lnTo>
                  <a:pt x="3654" y="1"/>
                </a:lnTo>
                <a:lnTo>
                  <a:pt x="3288" y="25"/>
                </a:lnTo>
                <a:lnTo>
                  <a:pt x="2923" y="74"/>
                </a:lnTo>
                <a:lnTo>
                  <a:pt x="2558" y="147"/>
                </a:lnTo>
                <a:lnTo>
                  <a:pt x="2241" y="293"/>
                </a:lnTo>
                <a:lnTo>
                  <a:pt x="1924" y="439"/>
                </a:lnTo>
                <a:lnTo>
                  <a:pt x="1608" y="609"/>
                </a:lnTo>
                <a:lnTo>
                  <a:pt x="1340" y="829"/>
                </a:lnTo>
                <a:lnTo>
                  <a:pt x="1072" y="1072"/>
                </a:lnTo>
                <a:lnTo>
                  <a:pt x="828" y="1316"/>
                </a:lnTo>
                <a:lnTo>
                  <a:pt x="633" y="1608"/>
                </a:lnTo>
                <a:lnTo>
                  <a:pt x="439" y="1900"/>
                </a:lnTo>
                <a:lnTo>
                  <a:pt x="293" y="2217"/>
                </a:lnTo>
                <a:lnTo>
                  <a:pt x="171" y="2558"/>
                </a:lnTo>
                <a:lnTo>
                  <a:pt x="73" y="2899"/>
                </a:lnTo>
                <a:lnTo>
                  <a:pt x="25" y="3264"/>
                </a:lnTo>
                <a:lnTo>
                  <a:pt x="0" y="3629"/>
                </a:lnTo>
                <a:lnTo>
                  <a:pt x="0" y="3629"/>
                </a:lnTo>
                <a:lnTo>
                  <a:pt x="25" y="4019"/>
                </a:lnTo>
                <a:lnTo>
                  <a:pt x="73" y="4360"/>
                </a:lnTo>
                <a:lnTo>
                  <a:pt x="171" y="4725"/>
                </a:lnTo>
                <a:lnTo>
                  <a:pt x="293" y="5066"/>
                </a:lnTo>
                <a:lnTo>
                  <a:pt x="439" y="5383"/>
                </a:lnTo>
                <a:lnTo>
                  <a:pt x="633" y="5675"/>
                </a:lnTo>
                <a:lnTo>
                  <a:pt x="828" y="5943"/>
                </a:lnTo>
                <a:lnTo>
                  <a:pt x="1072" y="6211"/>
                </a:lnTo>
                <a:lnTo>
                  <a:pt x="1340" y="6455"/>
                </a:lnTo>
                <a:lnTo>
                  <a:pt x="1608" y="6650"/>
                </a:lnTo>
                <a:lnTo>
                  <a:pt x="1924" y="6844"/>
                </a:lnTo>
                <a:lnTo>
                  <a:pt x="2241" y="6990"/>
                </a:lnTo>
                <a:lnTo>
                  <a:pt x="2558" y="7112"/>
                </a:lnTo>
                <a:lnTo>
                  <a:pt x="2923" y="7210"/>
                </a:lnTo>
                <a:lnTo>
                  <a:pt x="3288" y="7258"/>
                </a:lnTo>
                <a:lnTo>
                  <a:pt x="3654" y="7283"/>
                </a:lnTo>
                <a:lnTo>
                  <a:pt x="3654" y="7283"/>
                </a:lnTo>
                <a:lnTo>
                  <a:pt x="4019" y="7258"/>
                </a:lnTo>
                <a:lnTo>
                  <a:pt x="4384" y="7210"/>
                </a:lnTo>
                <a:lnTo>
                  <a:pt x="4725" y="7112"/>
                </a:lnTo>
                <a:lnTo>
                  <a:pt x="5066" y="6990"/>
                </a:lnTo>
                <a:lnTo>
                  <a:pt x="5383" y="6844"/>
                </a:lnTo>
                <a:lnTo>
                  <a:pt x="5675" y="6650"/>
                </a:lnTo>
                <a:lnTo>
                  <a:pt x="5967" y="6455"/>
                </a:lnTo>
                <a:lnTo>
                  <a:pt x="6235" y="6211"/>
                </a:lnTo>
                <a:lnTo>
                  <a:pt x="6454" y="5943"/>
                </a:lnTo>
                <a:lnTo>
                  <a:pt x="6674" y="5675"/>
                </a:lnTo>
                <a:lnTo>
                  <a:pt x="6844" y="5383"/>
                </a:lnTo>
                <a:lnTo>
                  <a:pt x="7014" y="5066"/>
                </a:lnTo>
                <a:lnTo>
                  <a:pt x="7136" y="4725"/>
                </a:lnTo>
                <a:lnTo>
                  <a:pt x="7209" y="4360"/>
                </a:lnTo>
                <a:lnTo>
                  <a:pt x="7282" y="4019"/>
                </a:lnTo>
                <a:lnTo>
                  <a:pt x="7282" y="3629"/>
                </a:lnTo>
                <a:lnTo>
                  <a:pt x="7282" y="3629"/>
                </a:lnTo>
                <a:lnTo>
                  <a:pt x="7282" y="3386"/>
                </a:lnTo>
                <a:lnTo>
                  <a:pt x="7258" y="3167"/>
                </a:lnTo>
                <a:lnTo>
                  <a:pt x="7234" y="2923"/>
                </a:lnTo>
                <a:lnTo>
                  <a:pt x="7161" y="2704"/>
                </a:lnTo>
                <a:lnTo>
                  <a:pt x="7112" y="2485"/>
                </a:lnTo>
                <a:lnTo>
                  <a:pt x="7014" y="2266"/>
                </a:lnTo>
                <a:lnTo>
                  <a:pt x="6820" y="1852"/>
                </a:lnTo>
              </a:path>
            </a:pathLst>
          </a:custGeom>
          <a:noFill/>
          <a:ln w="12700" cap="rnd"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7" name="Google Shape;555;p39">
            <a:extLst>
              <a:ext uri="{FF2B5EF4-FFF2-40B4-BE49-F238E27FC236}">
                <a16:creationId xmlns:a16="http://schemas.microsoft.com/office/drawing/2014/main" id="{00000000-0008-0000-0700-000008000000}"/>
              </a:ext>
            </a:extLst>
          </xdr:cNvPr>
          <xdr:cNvSpPr/>
        </xdr:nvSpPr>
        <xdr:spPr>
          <a:xfrm>
            <a:off x="5971475" y="2001400"/>
            <a:ext cx="74925" cy="70675"/>
          </a:xfrm>
          <a:custGeom>
            <a:avLst/>
            <a:gdLst/>
            <a:ahLst/>
            <a:cxnLst/>
            <a:rect l="l" t="t" r="r" b="b"/>
            <a:pathLst>
              <a:path w="2997" h="2827" fill="none" extrusionOk="0">
                <a:moveTo>
                  <a:pt x="1462" y="1"/>
                </a:moveTo>
                <a:lnTo>
                  <a:pt x="293" y="1170"/>
                </a:lnTo>
                <a:lnTo>
                  <a:pt x="293" y="1170"/>
                </a:lnTo>
                <a:lnTo>
                  <a:pt x="171" y="1316"/>
                </a:lnTo>
                <a:lnTo>
                  <a:pt x="74" y="1487"/>
                </a:lnTo>
                <a:lnTo>
                  <a:pt x="25" y="1657"/>
                </a:lnTo>
                <a:lnTo>
                  <a:pt x="1" y="1852"/>
                </a:lnTo>
                <a:lnTo>
                  <a:pt x="25" y="2047"/>
                </a:lnTo>
                <a:lnTo>
                  <a:pt x="74" y="2217"/>
                </a:lnTo>
                <a:lnTo>
                  <a:pt x="171" y="2388"/>
                </a:lnTo>
                <a:lnTo>
                  <a:pt x="293" y="2534"/>
                </a:lnTo>
                <a:lnTo>
                  <a:pt x="293" y="2534"/>
                </a:lnTo>
                <a:lnTo>
                  <a:pt x="439" y="2656"/>
                </a:lnTo>
                <a:lnTo>
                  <a:pt x="609" y="2753"/>
                </a:lnTo>
                <a:lnTo>
                  <a:pt x="804" y="2802"/>
                </a:lnTo>
                <a:lnTo>
                  <a:pt x="975" y="2826"/>
                </a:lnTo>
                <a:lnTo>
                  <a:pt x="975" y="2826"/>
                </a:lnTo>
                <a:lnTo>
                  <a:pt x="1170" y="2802"/>
                </a:lnTo>
                <a:lnTo>
                  <a:pt x="1340" y="2753"/>
                </a:lnTo>
                <a:lnTo>
                  <a:pt x="1511" y="2656"/>
                </a:lnTo>
                <a:lnTo>
                  <a:pt x="1681" y="2534"/>
                </a:lnTo>
                <a:lnTo>
                  <a:pt x="2850" y="1365"/>
                </a:lnTo>
                <a:lnTo>
                  <a:pt x="2850" y="1365"/>
                </a:lnTo>
                <a:lnTo>
                  <a:pt x="2996" y="1194"/>
                </a:lnTo>
              </a:path>
            </a:pathLst>
          </a:custGeom>
          <a:noFill/>
          <a:ln w="12700" cap="rnd"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8" name="Google Shape;556;p39">
            <a:extLst>
              <a:ext uri="{FF2B5EF4-FFF2-40B4-BE49-F238E27FC236}">
                <a16:creationId xmlns:a16="http://schemas.microsoft.com/office/drawing/2014/main" id="{00000000-0008-0000-0700-000009000000}"/>
              </a:ext>
            </a:extLst>
          </xdr:cNvPr>
          <xdr:cNvSpPr/>
        </xdr:nvSpPr>
        <xdr:spPr>
          <a:xfrm>
            <a:off x="6253375" y="2001400"/>
            <a:ext cx="74325" cy="70675"/>
          </a:xfrm>
          <a:custGeom>
            <a:avLst/>
            <a:gdLst/>
            <a:ahLst/>
            <a:cxnLst/>
            <a:rect l="l" t="t" r="r" b="b"/>
            <a:pathLst>
              <a:path w="2973" h="2827" fill="none" extrusionOk="0">
                <a:moveTo>
                  <a:pt x="1" y="1194"/>
                </a:moveTo>
                <a:lnTo>
                  <a:pt x="1" y="1194"/>
                </a:lnTo>
                <a:lnTo>
                  <a:pt x="123" y="1365"/>
                </a:lnTo>
                <a:lnTo>
                  <a:pt x="1316" y="2534"/>
                </a:lnTo>
                <a:lnTo>
                  <a:pt x="1316" y="2534"/>
                </a:lnTo>
                <a:lnTo>
                  <a:pt x="1462" y="2656"/>
                </a:lnTo>
                <a:lnTo>
                  <a:pt x="1633" y="2753"/>
                </a:lnTo>
                <a:lnTo>
                  <a:pt x="1827" y="2802"/>
                </a:lnTo>
                <a:lnTo>
                  <a:pt x="1998" y="2826"/>
                </a:lnTo>
                <a:lnTo>
                  <a:pt x="1998" y="2826"/>
                </a:lnTo>
                <a:lnTo>
                  <a:pt x="2193" y="2802"/>
                </a:lnTo>
                <a:lnTo>
                  <a:pt x="2363" y="2753"/>
                </a:lnTo>
                <a:lnTo>
                  <a:pt x="2534" y="2656"/>
                </a:lnTo>
                <a:lnTo>
                  <a:pt x="2704" y="2534"/>
                </a:lnTo>
                <a:lnTo>
                  <a:pt x="2704" y="2534"/>
                </a:lnTo>
                <a:lnTo>
                  <a:pt x="2826" y="2388"/>
                </a:lnTo>
                <a:lnTo>
                  <a:pt x="2923" y="2217"/>
                </a:lnTo>
                <a:lnTo>
                  <a:pt x="2972" y="2047"/>
                </a:lnTo>
                <a:lnTo>
                  <a:pt x="2972" y="1852"/>
                </a:lnTo>
                <a:lnTo>
                  <a:pt x="2972" y="1657"/>
                </a:lnTo>
                <a:lnTo>
                  <a:pt x="2923" y="1487"/>
                </a:lnTo>
                <a:lnTo>
                  <a:pt x="2826" y="1316"/>
                </a:lnTo>
                <a:lnTo>
                  <a:pt x="2704" y="1170"/>
                </a:lnTo>
                <a:lnTo>
                  <a:pt x="1535" y="1"/>
                </a:lnTo>
              </a:path>
            </a:pathLst>
          </a:custGeom>
          <a:noFill/>
          <a:ln w="12700" cap="rnd"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9" name="Google Shape;557;p39">
            <a:extLst>
              <a:ext uri="{FF2B5EF4-FFF2-40B4-BE49-F238E27FC236}">
                <a16:creationId xmlns:a16="http://schemas.microsoft.com/office/drawing/2014/main" id="{00000000-0008-0000-0700-00000A000000}"/>
              </a:ext>
            </a:extLst>
          </xdr:cNvPr>
          <xdr:cNvSpPr/>
        </xdr:nvSpPr>
        <xdr:spPr>
          <a:xfrm>
            <a:off x="6137700" y="1623900"/>
            <a:ext cx="250875" cy="255150"/>
          </a:xfrm>
          <a:custGeom>
            <a:avLst/>
            <a:gdLst/>
            <a:ahLst/>
            <a:cxnLst/>
            <a:rect l="l" t="t" r="r" b="b"/>
            <a:pathLst>
              <a:path w="10035" h="10206" fill="none" extrusionOk="0">
                <a:moveTo>
                  <a:pt x="9718" y="2412"/>
                </a:moveTo>
                <a:lnTo>
                  <a:pt x="8671" y="2217"/>
                </a:lnTo>
                <a:lnTo>
                  <a:pt x="9694" y="1194"/>
                </a:lnTo>
                <a:lnTo>
                  <a:pt x="9694" y="1194"/>
                </a:lnTo>
                <a:lnTo>
                  <a:pt x="9767" y="1121"/>
                </a:lnTo>
                <a:lnTo>
                  <a:pt x="9815" y="1024"/>
                </a:lnTo>
                <a:lnTo>
                  <a:pt x="9840" y="951"/>
                </a:lnTo>
                <a:lnTo>
                  <a:pt x="9840" y="853"/>
                </a:lnTo>
                <a:lnTo>
                  <a:pt x="9840" y="756"/>
                </a:lnTo>
                <a:lnTo>
                  <a:pt x="9815" y="658"/>
                </a:lnTo>
                <a:lnTo>
                  <a:pt x="9767" y="585"/>
                </a:lnTo>
                <a:lnTo>
                  <a:pt x="9694" y="512"/>
                </a:lnTo>
                <a:lnTo>
                  <a:pt x="9694" y="512"/>
                </a:lnTo>
                <a:lnTo>
                  <a:pt x="9621" y="439"/>
                </a:lnTo>
                <a:lnTo>
                  <a:pt x="9548" y="391"/>
                </a:lnTo>
                <a:lnTo>
                  <a:pt x="9450" y="366"/>
                </a:lnTo>
                <a:lnTo>
                  <a:pt x="9353" y="366"/>
                </a:lnTo>
                <a:lnTo>
                  <a:pt x="9255" y="366"/>
                </a:lnTo>
                <a:lnTo>
                  <a:pt x="9182" y="391"/>
                </a:lnTo>
                <a:lnTo>
                  <a:pt x="9085" y="439"/>
                </a:lnTo>
                <a:lnTo>
                  <a:pt x="9012" y="512"/>
                </a:lnTo>
                <a:lnTo>
                  <a:pt x="7867" y="1657"/>
                </a:lnTo>
                <a:lnTo>
                  <a:pt x="7867" y="1657"/>
                </a:lnTo>
                <a:lnTo>
                  <a:pt x="7818" y="1487"/>
                </a:lnTo>
                <a:lnTo>
                  <a:pt x="7599" y="317"/>
                </a:lnTo>
                <a:lnTo>
                  <a:pt x="7599" y="317"/>
                </a:lnTo>
                <a:lnTo>
                  <a:pt x="7575" y="196"/>
                </a:lnTo>
                <a:lnTo>
                  <a:pt x="7526" y="98"/>
                </a:lnTo>
                <a:lnTo>
                  <a:pt x="7477" y="50"/>
                </a:lnTo>
                <a:lnTo>
                  <a:pt x="7404" y="1"/>
                </a:lnTo>
                <a:lnTo>
                  <a:pt x="7331" y="1"/>
                </a:lnTo>
                <a:lnTo>
                  <a:pt x="7234" y="25"/>
                </a:lnTo>
                <a:lnTo>
                  <a:pt x="7161" y="74"/>
                </a:lnTo>
                <a:lnTo>
                  <a:pt x="7063" y="147"/>
                </a:lnTo>
                <a:lnTo>
                  <a:pt x="5432" y="1754"/>
                </a:lnTo>
                <a:lnTo>
                  <a:pt x="5432" y="1754"/>
                </a:lnTo>
                <a:lnTo>
                  <a:pt x="5358" y="1852"/>
                </a:lnTo>
                <a:lnTo>
                  <a:pt x="5285" y="1974"/>
                </a:lnTo>
                <a:lnTo>
                  <a:pt x="5212" y="2120"/>
                </a:lnTo>
                <a:lnTo>
                  <a:pt x="5164" y="2242"/>
                </a:lnTo>
                <a:lnTo>
                  <a:pt x="5139" y="2388"/>
                </a:lnTo>
                <a:lnTo>
                  <a:pt x="5115" y="2534"/>
                </a:lnTo>
                <a:lnTo>
                  <a:pt x="5115" y="2680"/>
                </a:lnTo>
                <a:lnTo>
                  <a:pt x="5115" y="2802"/>
                </a:lnTo>
                <a:lnTo>
                  <a:pt x="5334" y="3971"/>
                </a:lnTo>
                <a:lnTo>
                  <a:pt x="5334" y="3971"/>
                </a:lnTo>
                <a:lnTo>
                  <a:pt x="5383" y="4141"/>
                </a:lnTo>
                <a:lnTo>
                  <a:pt x="147" y="9378"/>
                </a:lnTo>
                <a:lnTo>
                  <a:pt x="147" y="9378"/>
                </a:lnTo>
                <a:lnTo>
                  <a:pt x="73" y="9451"/>
                </a:lnTo>
                <a:lnTo>
                  <a:pt x="25" y="9548"/>
                </a:lnTo>
                <a:lnTo>
                  <a:pt x="0" y="9645"/>
                </a:lnTo>
                <a:lnTo>
                  <a:pt x="0" y="9718"/>
                </a:lnTo>
                <a:lnTo>
                  <a:pt x="0" y="9816"/>
                </a:lnTo>
                <a:lnTo>
                  <a:pt x="25" y="9913"/>
                </a:lnTo>
                <a:lnTo>
                  <a:pt x="73" y="9986"/>
                </a:lnTo>
                <a:lnTo>
                  <a:pt x="147" y="10059"/>
                </a:lnTo>
                <a:lnTo>
                  <a:pt x="147" y="10059"/>
                </a:lnTo>
                <a:lnTo>
                  <a:pt x="220" y="10133"/>
                </a:lnTo>
                <a:lnTo>
                  <a:pt x="293" y="10181"/>
                </a:lnTo>
                <a:lnTo>
                  <a:pt x="390" y="10206"/>
                </a:lnTo>
                <a:lnTo>
                  <a:pt x="488" y="10206"/>
                </a:lnTo>
                <a:lnTo>
                  <a:pt x="488" y="10206"/>
                </a:lnTo>
                <a:lnTo>
                  <a:pt x="585" y="10206"/>
                </a:lnTo>
                <a:lnTo>
                  <a:pt x="658" y="10181"/>
                </a:lnTo>
                <a:lnTo>
                  <a:pt x="755" y="10133"/>
                </a:lnTo>
                <a:lnTo>
                  <a:pt x="828" y="10059"/>
                </a:lnTo>
                <a:lnTo>
                  <a:pt x="6187" y="4726"/>
                </a:lnTo>
                <a:lnTo>
                  <a:pt x="7234" y="4896"/>
                </a:lnTo>
                <a:lnTo>
                  <a:pt x="7234" y="4896"/>
                </a:lnTo>
                <a:lnTo>
                  <a:pt x="7356" y="4921"/>
                </a:lnTo>
                <a:lnTo>
                  <a:pt x="7502" y="4921"/>
                </a:lnTo>
                <a:lnTo>
                  <a:pt x="7624" y="4896"/>
                </a:lnTo>
                <a:lnTo>
                  <a:pt x="7770" y="4848"/>
                </a:lnTo>
                <a:lnTo>
                  <a:pt x="7916" y="4799"/>
                </a:lnTo>
                <a:lnTo>
                  <a:pt x="8038" y="4750"/>
                </a:lnTo>
                <a:lnTo>
                  <a:pt x="8159" y="4677"/>
                </a:lnTo>
                <a:lnTo>
                  <a:pt x="8257" y="4580"/>
                </a:lnTo>
                <a:lnTo>
                  <a:pt x="9889" y="2948"/>
                </a:lnTo>
                <a:lnTo>
                  <a:pt x="9889" y="2948"/>
                </a:lnTo>
                <a:lnTo>
                  <a:pt x="9962" y="2875"/>
                </a:lnTo>
                <a:lnTo>
                  <a:pt x="10010" y="2777"/>
                </a:lnTo>
                <a:lnTo>
                  <a:pt x="10035" y="2704"/>
                </a:lnTo>
                <a:lnTo>
                  <a:pt x="10010" y="2607"/>
                </a:lnTo>
                <a:lnTo>
                  <a:pt x="9986" y="2558"/>
                </a:lnTo>
                <a:lnTo>
                  <a:pt x="9913" y="2485"/>
                </a:lnTo>
                <a:lnTo>
                  <a:pt x="9815" y="2436"/>
                </a:lnTo>
                <a:lnTo>
                  <a:pt x="9718" y="2412"/>
                </a:lnTo>
                <a:lnTo>
                  <a:pt x="9718" y="2412"/>
                </a:lnTo>
                <a:close/>
              </a:path>
            </a:pathLst>
          </a:custGeom>
          <a:noFill/>
          <a:ln w="12700" cap="rnd"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167640</xdr:colOff>
      <xdr:row>2</xdr:row>
      <xdr:rowOff>114300</xdr:rowOff>
    </xdr:from>
    <xdr:to>
      <xdr:col>4</xdr:col>
      <xdr:colOff>1127710</xdr:colOff>
      <xdr:row>22</xdr:row>
      <xdr:rowOff>152400</xdr:rowOff>
    </xdr:to>
    <xdr:pic>
      <xdr:nvPicPr>
        <xdr:cNvPr id="2" name="Picture 2"/>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75" t="4924" r="1883" b="4727"/>
        <a:stretch/>
      </xdr:blipFill>
      <xdr:spPr bwMode="auto">
        <a:xfrm>
          <a:off x="167640" y="666750"/>
          <a:ext cx="7008445" cy="384810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707217</xdr:colOff>
      <xdr:row>1</xdr:row>
      <xdr:rowOff>87094</xdr:rowOff>
    </xdr:from>
    <xdr:to>
      <xdr:col>0</xdr:col>
      <xdr:colOff>1337871</xdr:colOff>
      <xdr:row>5</xdr:row>
      <xdr:rowOff>12231</xdr:rowOff>
    </xdr:to>
    <xdr:pic>
      <xdr:nvPicPr>
        <xdr:cNvPr id="2" name="Afbeelding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423" t="18008" r="15627" b="15406"/>
        <a:stretch/>
      </xdr:blipFill>
      <xdr:spPr>
        <a:xfrm>
          <a:off x="707217" y="529054"/>
          <a:ext cx="630654" cy="656657"/>
        </a:xfrm>
        <a:prstGeom prst="rect">
          <a:avLst/>
        </a:prstGeom>
      </xdr:spPr>
    </xdr:pic>
    <xdr:clientData/>
  </xdr:twoCellAnchor>
  <xdr:twoCellAnchor editAs="oneCell">
    <xdr:from>
      <xdr:col>0</xdr:col>
      <xdr:colOff>0</xdr:colOff>
      <xdr:row>1</xdr:row>
      <xdr:rowOff>58565</xdr:rowOff>
    </xdr:from>
    <xdr:to>
      <xdr:col>0</xdr:col>
      <xdr:colOff>675875</xdr:colOff>
      <xdr:row>4</xdr:row>
      <xdr:rowOff>169785</xdr:rowOff>
    </xdr:to>
    <xdr:pic>
      <xdr:nvPicPr>
        <xdr:cNvPr id="3" name="Afbeelding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6552" t="17683" r="14914" b="15406"/>
        <a:stretch/>
      </xdr:blipFill>
      <xdr:spPr>
        <a:xfrm>
          <a:off x="0" y="500525"/>
          <a:ext cx="675875" cy="659860"/>
        </a:xfrm>
        <a:prstGeom prst="rect">
          <a:avLst/>
        </a:prstGeom>
      </xdr:spPr>
    </xdr:pic>
    <xdr:clientData/>
  </xdr:twoCellAnchor>
  <xdr:twoCellAnchor editAs="oneCell">
    <xdr:from>
      <xdr:col>2</xdr:col>
      <xdr:colOff>370468</xdr:colOff>
      <xdr:row>1</xdr:row>
      <xdr:rowOff>25247</xdr:rowOff>
    </xdr:from>
    <xdr:to>
      <xdr:col>3</xdr:col>
      <xdr:colOff>62624</xdr:colOff>
      <xdr:row>4</xdr:row>
      <xdr:rowOff>106023</xdr:rowOff>
    </xdr:to>
    <xdr:pic>
      <xdr:nvPicPr>
        <xdr:cNvPr id="4" name="Afbeelding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4588" y="467207"/>
          <a:ext cx="629416" cy="629416"/>
        </a:xfrm>
        <a:prstGeom prst="rect">
          <a:avLst/>
        </a:prstGeom>
      </xdr:spPr>
    </xdr:pic>
    <xdr:clientData/>
  </xdr:twoCellAnchor>
  <xdr:twoCellAnchor editAs="oneCell">
    <xdr:from>
      <xdr:col>1</xdr:col>
      <xdr:colOff>338816</xdr:colOff>
      <xdr:row>1</xdr:row>
      <xdr:rowOff>1479</xdr:rowOff>
    </xdr:from>
    <xdr:to>
      <xdr:col>2</xdr:col>
      <xdr:colOff>490259</xdr:colOff>
      <xdr:row>4</xdr:row>
      <xdr:rowOff>169165</xdr:rowOff>
    </xdr:to>
    <xdr:pic>
      <xdr:nvPicPr>
        <xdr:cNvPr id="5" name="Afbeelding 4"/>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25578" b="26035"/>
        <a:stretch/>
      </xdr:blipFill>
      <xdr:spPr>
        <a:xfrm>
          <a:off x="1961876" y="443439"/>
          <a:ext cx="1012503" cy="716326"/>
        </a:xfrm>
        <a:prstGeom prst="rect">
          <a:avLst/>
        </a:prstGeom>
      </xdr:spPr>
    </xdr:pic>
    <xdr:clientData/>
  </xdr:twoCellAnchor>
  <xdr:twoCellAnchor editAs="oneCell">
    <xdr:from>
      <xdr:col>3</xdr:col>
      <xdr:colOff>212813</xdr:colOff>
      <xdr:row>1</xdr:row>
      <xdr:rowOff>15240</xdr:rowOff>
    </xdr:from>
    <xdr:to>
      <xdr:col>3</xdr:col>
      <xdr:colOff>842229</xdr:colOff>
      <xdr:row>4</xdr:row>
      <xdr:rowOff>96016</xdr:rowOff>
    </xdr:to>
    <xdr:pic>
      <xdr:nvPicPr>
        <xdr:cNvPr id="6" name="Afbeelding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57993" y="457200"/>
          <a:ext cx="629416" cy="629416"/>
        </a:xfrm>
        <a:prstGeom prst="rect">
          <a:avLst/>
        </a:prstGeom>
      </xdr:spPr>
    </xdr:pic>
    <xdr:clientData/>
  </xdr:twoCellAnchor>
  <xdr:twoCellAnchor editAs="oneCell">
    <xdr:from>
      <xdr:col>0</xdr:col>
      <xdr:colOff>1409700</xdr:colOff>
      <xdr:row>1</xdr:row>
      <xdr:rowOff>31109</xdr:rowOff>
    </xdr:from>
    <xdr:to>
      <xdr:col>1</xdr:col>
      <xdr:colOff>358159</xdr:colOff>
      <xdr:row>4</xdr:row>
      <xdr:rowOff>160668</xdr:rowOff>
    </xdr:to>
    <xdr:pic>
      <xdr:nvPicPr>
        <xdr:cNvPr id="7" name="Afbeelding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409700" y="473069"/>
          <a:ext cx="678199" cy="678199"/>
        </a:xfrm>
        <a:prstGeom prst="rect">
          <a:avLst/>
        </a:prstGeom>
      </xdr:spPr>
    </xdr:pic>
    <xdr:clientData/>
  </xdr:twoCellAnchor>
  <xdr:twoCellAnchor editAs="oneCell">
    <xdr:from>
      <xdr:col>1</xdr:col>
      <xdr:colOff>92047</xdr:colOff>
      <xdr:row>4</xdr:row>
      <xdr:rowOff>178793</xdr:rowOff>
    </xdr:from>
    <xdr:to>
      <xdr:col>1</xdr:col>
      <xdr:colOff>831114</xdr:colOff>
      <xdr:row>9</xdr:row>
      <xdr:rowOff>9145</xdr:rowOff>
    </xdr:to>
    <xdr:pic>
      <xdr:nvPicPr>
        <xdr:cNvPr id="8" name="Afbeelding 7"/>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23038" t="23201" r="21278" b="20687"/>
        <a:stretch/>
      </xdr:blipFill>
      <xdr:spPr>
        <a:xfrm>
          <a:off x="1715107" y="1169393"/>
          <a:ext cx="739067" cy="744752"/>
        </a:xfrm>
        <a:prstGeom prst="rect">
          <a:avLst/>
        </a:prstGeom>
      </xdr:spPr>
    </xdr:pic>
    <xdr:clientData/>
  </xdr:twoCellAnchor>
  <xdr:twoCellAnchor editAs="oneCell">
    <xdr:from>
      <xdr:col>1</xdr:col>
      <xdr:colOff>827249</xdr:colOff>
      <xdr:row>5</xdr:row>
      <xdr:rowOff>41095</xdr:rowOff>
    </xdr:from>
    <xdr:to>
      <xdr:col>2</xdr:col>
      <xdr:colOff>630546</xdr:colOff>
      <xdr:row>8</xdr:row>
      <xdr:rowOff>156812</xdr:rowOff>
    </xdr:to>
    <xdr:pic>
      <xdr:nvPicPr>
        <xdr:cNvPr id="9" name="Afbeelding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450309" y="1214575"/>
          <a:ext cx="664357" cy="664357"/>
        </a:xfrm>
        <a:prstGeom prst="rect">
          <a:avLst/>
        </a:prstGeom>
      </xdr:spPr>
    </xdr:pic>
    <xdr:clientData/>
  </xdr:twoCellAnchor>
  <xdr:twoCellAnchor editAs="oneCell">
    <xdr:from>
      <xdr:col>2</xdr:col>
      <xdr:colOff>729630</xdr:colOff>
      <xdr:row>5</xdr:row>
      <xdr:rowOff>26176</xdr:rowOff>
    </xdr:from>
    <xdr:to>
      <xdr:col>3</xdr:col>
      <xdr:colOff>456714</xdr:colOff>
      <xdr:row>8</xdr:row>
      <xdr:rowOff>141880</xdr:rowOff>
    </xdr:to>
    <xdr:pic>
      <xdr:nvPicPr>
        <xdr:cNvPr id="10" name="Afbeelding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213750" y="1199656"/>
          <a:ext cx="664344" cy="664344"/>
        </a:xfrm>
        <a:prstGeom prst="rect">
          <a:avLst/>
        </a:prstGeom>
      </xdr:spPr>
    </xdr:pic>
    <xdr:clientData/>
  </xdr:twoCellAnchor>
  <xdr:twoCellAnchor editAs="oneCell">
    <xdr:from>
      <xdr:col>0</xdr:col>
      <xdr:colOff>373380</xdr:colOff>
      <xdr:row>5</xdr:row>
      <xdr:rowOff>35195</xdr:rowOff>
    </xdr:from>
    <xdr:to>
      <xdr:col>0</xdr:col>
      <xdr:colOff>1002796</xdr:colOff>
      <xdr:row>8</xdr:row>
      <xdr:rowOff>115971</xdr:rowOff>
    </xdr:to>
    <xdr:pic>
      <xdr:nvPicPr>
        <xdr:cNvPr id="11" name="Afbeelding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73380" y="1208675"/>
          <a:ext cx="629416" cy="629416"/>
        </a:xfrm>
        <a:prstGeom prst="rect">
          <a:avLst/>
        </a:prstGeom>
      </xdr:spPr>
    </xdr:pic>
    <xdr:clientData/>
  </xdr:twoCellAnchor>
  <xdr:twoCellAnchor editAs="oneCell">
    <xdr:from>
      <xdr:col>0</xdr:col>
      <xdr:colOff>1037406</xdr:colOff>
      <xdr:row>5</xdr:row>
      <xdr:rowOff>46023</xdr:rowOff>
    </xdr:from>
    <xdr:to>
      <xdr:col>0</xdr:col>
      <xdr:colOff>1666822</xdr:colOff>
      <xdr:row>8</xdr:row>
      <xdr:rowOff>126799</xdr:rowOff>
    </xdr:to>
    <xdr:pic>
      <xdr:nvPicPr>
        <xdr:cNvPr id="12" name="Afbeelding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37406" y="1219503"/>
          <a:ext cx="629416" cy="629416"/>
        </a:xfrm>
        <a:prstGeom prst="rect">
          <a:avLst/>
        </a:prstGeom>
      </xdr:spPr>
    </xdr:pic>
    <xdr:clientData/>
  </xdr:twoCellAnchor>
  <xdr:twoCellAnchor>
    <xdr:from>
      <xdr:col>0</xdr:col>
      <xdr:colOff>1546860</xdr:colOff>
      <xdr:row>16</xdr:row>
      <xdr:rowOff>38100</xdr:rowOff>
    </xdr:from>
    <xdr:to>
      <xdr:col>0</xdr:col>
      <xdr:colOff>1600200</xdr:colOff>
      <xdr:row>17</xdr:row>
      <xdr:rowOff>175260</xdr:rowOff>
    </xdr:to>
    <xdr:sp macro="" textlink="">
      <xdr:nvSpPr>
        <xdr:cNvPr id="13" name="Rechteraccolade 12"/>
        <xdr:cNvSpPr/>
      </xdr:nvSpPr>
      <xdr:spPr>
        <a:xfrm>
          <a:off x="1546860" y="3360420"/>
          <a:ext cx="53340" cy="33528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nl-BE" sz="1100"/>
        </a:p>
      </xdr:txBody>
    </xdr:sp>
    <xdr:clientData/>
  </xdr:twoCellAnchor>
  <xdr:twoCellAnchor>
    <xdr:from>
      <xdr:col>0</xdr:col>
      <xdr:colOff>1173480</xdr:colOff>
      <xdr:row>18</xdr:row>
      <xdr:rowOff>99060</xdr:rowOff>
    </xdr:from>
    <xdr:to>
      <xdr:col>0</xdr:col>
      <xdr:colOff>1661160</xdr:colOff>
      <xdr:row>18</xdr:row>
      <xdr:rowOff>99060</xdr:rowOff>
    </xdr:to>
    <xdr:cxnSp macro="">
      <xdr:nvCxnSpPr>
        <xdr:cNvPr id="15" name="Rechte verbindingslijn met pijl 14"/>
        <xdr:cNvCxnSpPr/>
      </xdr:nvCxnSpPr>
      <xdr:spPr>
        <a:xfrm>
          <a:off x="1173480" y="3817620"/>
          <a:ext cx="48768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868680</xdr:colOff>
      <xdr:row>15</xdr:row>
      <xdr:rowOff>205740</xdr:rowOff>
    </xdr:from>
    <xdr:to>
      <xdr:col>3</xdr:col>
      <xdr:colOff>76200</xdr:colOff>
      <xdr:row>18</xdr:row>
      <xdr:rowOff>152400</xdr:rowOff>
    </xdr:to>
    <xdr:sp macro="" textlink="">
      <xdr:nvSpPr>
        <xdr:cNvPr id="18" name="Rechteraccolade 17"/>
        <xdr:cNvSpPr/>
      </xdr:nvSpPr>
      <xdr:spPr>
        <a:xfrm>
          <a:off x="3459480" y="3299460"/>
          <a:ext cx="144780" cy="5715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nl-B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tephane.denoiseux\Documents\RatecardSEPT14_INT_Q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roduct\RATE%20CARD\2020_01\PebbleMedia_Ratecard_Q1_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chammah\Downloads\copy_of_pebblemedia_ratecard_q2_201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s-Promo"/>
      <sheetName val="rate.display"/>
      <sheetName val="BEWEB Selections"/>
      <sheetName val="flexiplanning"/>
      <sheetName val="NEW! Best deals"/>
      <sheetName val="NEW! Behavioral targeting"/>
      <sheetName val="Rising stars"/>
      <sheetName val="Linkedin rates"/>
      <sheetName val="Relooking - 3AD"/>
      <sheetName val="NB.O - HB.O"/>
      <sheetName val="Mobile"/>
      <sheetName val="Video"/>
      <sheetName val="Exclusive Formats"/>
      <sheetName val="site.impressions.data"/>
      <sheetName val="rate.data"/>
      <sheetName val="targeting"/>
      <sheetName val="rate.news"/>
      <sheetName val="Low cpm and commercial rules"/>
      <sheetName val="summary.flexiplanning"/>
      <sheetName val="rate.parameter"/>
      <sheetName val="CONTACT ALL"/>
      <sheetName val="ALL Raw data"/>
      <sheetName val="AUDIENCE ALL Raw data"/>
      <sheetName val="FLEXIPLANNING PROFILE DATA"/>
      <sheetName val="CONTACT ALL Raw data"/>
      <sheetName val="Parameters"/>
      <sheetName val="package.definition.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AM5">
            <v>0</v>
          </cell>
        </row>
        <row r="6">
          <cell r="AM6">
            <v>1</v>
          </cell>
        </row>
        <row r="7">
          <cell r="AM7">
            <v>2</v>
          </cell>
        </row>
        <row r="8">
          <cell r="AM8">
            <v>3</v>
          </cell>
        </row>
        <row r="9">
          <cell r="AM9">
            <v>4</v>
          </cell>
        </row>
        <row r="10">
          <cell r="AM10">
            <v>5</v>
          </cell>
        </row>
        <row r="11">
          <cell r="AM11">
            <v>6</v>
          </cell>
        </row>
        <row r="12">
          <cell r="AM12">
            <v>7</v>
          </cell>
        </row>
        <row r="13">
          <cell r="AM13">
            <v>8</v>
          </cell>
        </row>
        <row r="14">
          <cell r="AM14">
            <v>9</v>
          </cell>
        </row>
        <row r="15">
          <cell r="AM15">
            <v>10</v>
          </cell>
        </row>
        <row r="16">
          <cell r="AM16">
            <v>11</v>
          </cell>
        </row>
        <row r="17">
          <cell r="AM17">
            <v>12</v>
          </cell>
        </row>
        <row r="18">
          <cell r="AM18">
            <v>13</v>
          </cell>
        </row>
        <row r="19">
          <cell r="AM19">
            <v>14</v>
          </cell>
        </row>
        <row r="20">
          <cell r="AM20">
            <v>15</v>
          </cell>
        </row>
        <row r="21">
          <cell r="AM21">
            <v>16</v>
          </cell>
        </row>
        <row r="22">
          <cell r="AM22">
            <v>17</v>
          </cell>
        </row>
        <row r="23">
          <cell r="AM23">
            <v>18</v>
          </cell>
        </row>
        <row r="24">
          <cell r="AM24">
            <v>19</v>
          </cell>
        </row>
        <row r="25">
          <cell r="AM25">
            <v>20</v>
          </cell>
        </row>
        <row r="26">
          <cell r="AM26">
            <v>21</v>
          </cell>
        </row>
        <row r="27">
          <cell r="AM27">
            <v>22</v>
          </cell>
        </row>
        <row r="28">
          <cell r="AM28">
            <v>23</v>
          </cell>
        </row>
        <row r="29">
          <cell r="AM29">
            <v>24</v>
          </cell>
        </row>
        <row r="30">
          <cell r="AM30">
            <v>25</v>
          </cell>
        </row>
        <row r="31">
          <cell r="AM31">
            <v>26</v>
          </cell>
        </row>
        <row r="32">
          <cell r="AM32">
            <v>27</v>
          </cell>
        </row>
        <row r="33">
          <cell r="AM33">
            <v>28</v>
          </cell>
        </row>
        <row r="34">
          <cell r="AM34">
            <v>29</v>
          </cell>
        </row>
        <row r="35">
          <cell r="AM35">
            <v>30</v>
          </cell>
        </row>
        <row r="36">
          <cell r="AM36">
            <v>31</v>
          </cell>
        </row>
        <row r="37">
          <cell r="AM37">
            <v>32</v>
          </cell>
        </row>
        <row r="38">
          <cell r="AM38">
            <v>33</v>
          </cell>
        </row>
        <row r="39">
          <cell r="AM39">
            <v>34</v>
          </cell>
        </row>
        <row r="40">
          <cell r="AM40">
            <v>35</v>
          </cell>
        </row>
        <row r="41">
          <cell r="AM41">
            <v>36</v>
          </cell>
        </row>
        <row r="42">
          <cell r="AM42">
            <v>37</v>
          </cell>
        </row>
        <row r="43">
          <cell r="AM43">
            <v>38</v>
          </cell>
        </row>
        <row r="44">
          <cell r="AM44">
            <v>39</v>
          </cell>
        </row>
        <row r="45">
          <cell r="AM45">
            <v>40</v>
          </cell>
        </row>
        <row r="46">
          <cell r="AM46">
            <v>41</v>
          </cell>
        </row>
        <row r="47">
          <cell r="AM47">
            <v>42</v>
          </cell>
        </row>
        <row r="48">
          <cell r="AM48">
            <v>43</v>
          </cell>
        </row>
        <row r="49">
          <cell r="AM49">
            <v>44</v>
          </cell>
        </row>
        <row r="50">
          <cell r="AM50">
            <v>45</v>
          </cell>
        </row>
        <row r="51">
          <cell r="AM51">
            <v>46</v>
          </cell>
        </row>
        <row r="52">
          <cell r="AM52">
            <v>47</v>
          </cell>
        </row>
        <row r="53">
          <cell r="AM53">
            <v>48</v>
          </cell>
        </row>
        <row r="54">
          <cell r="AM54">
            <v>49</v>
          </cell>
        </row>
        <row r="55">
          <cell r="AM55">
            <v>50</v>
          </cell>
        </row>
        <row r="56">
          <cell r="AM56">
            <v>51</v>
          </cell>
        </row>
        <row r="57">
          <cell r="AM57">
            <v>52</v>
          </cell>
        </row>
        <row r="58">
          <cell r="AM58">
            <v>53</v>
          </cell>
        </row>
        <row r="59">
          <cell r="AM59">
            <v>54</v>
          </cell>
        </row>
        <row r="60">
          <cell r="AM60">
            <v>55</v>
          </cell>
        </row>
        <row r="61">
          <cell r="AM61">
            <v>56</v>
          </cell>
        </row>
        <row r="62">
          <cell r="AM62">
            <v>57</v>
          </cell>
        </row>
        <row r="63">
          <cell r="AM63">
            <v>58</v>
          </cell>
        </row>
        <row r="64">
          <cell r="AM64">
            <v>59</v>
          </cell>
        </row>
        <row r="65">
          <cell r="AM65">
            <v>60</v>
          </cell>
        </row>
        <row r="66">
          <cell r="AM66">
            <v>61</v>
          </cell>
        </row>
        <row r="67">
          <cell r="AM67">
            <v>62</v>
          </cell>
        </row>
        <row r="68">
          <cell r="AM68">
            <v>63</v>
          </cell>
        </row>
        <row r="69">
          <cell r="AM69">
            <v>64</v>
          </cell>
        </row>
        <row r="70">
          <cell r="AM70">
            <v>65</v>
          </cell>
        </row>
        <row r="71">
          <cell r="AM71">
            <v>66</v>
          </cell>
        </row>
        <row r="72">
          <cell r="AM72">
            <v>67</v>
          </cell>
        </row>
        <row r="73">
          <cell r="AM73">
            <v>68</v>
          </cell>
        </row>
        <row r="74">
          <cell r="AM74">
            <v>69</v>
          </cell>
        </row>
        <row r="75">
          <cell r="AM75">
            <v>70</v>
          </cell>
        </row>
        <row r="76">
          <cell r="AM76">
            <v>71</v>
          </cell>
        </row>
        <row r="77">
          <cell r="AM77">
            <v>72</v>
          </cell>
        </row>
        <row r="78">
          <cell r="AM78">
            <v>73</v>
          </cell>
        </row>
        <row r="79">
          <cell r="AM79">
            <v>74</v>
          </cell>
        </row>
        <row r="80">
          <cell r="AM80">
            <v>75</v>
          </cell>
        </row>
        <row r="81">
          <cell r="AM81">
            <v>76</v>
          </cell>
        </row>
        <row r="82">
          <cell r="AM82">
            <v>77</v>
          </cell>
        </row>
        <row r="83">
          <cell r="AM83">
            <v>78</v>
          </cell>
        </row>
        <row r="84">
          <cell r="AM84">
            <v>79</v>
          </cell>
        </row>
        <row r="85">
          <cell r="AM85">
            <v>80</v>
          </cell>
        </row>
        <row r="86">
          <cell r="AM86">
            <v>81</v>
          </cell>
        </row>
        <row r="87">
          <cell r="AM87">
            <v>82</v>
          </cell>
        </row>
        <row r="88">
          <cell r="AM88">
            <v>83</v>
          </cell>
        </row>
        <row r="89">
          <cell r="AM89">
            <v>84</v>
          </cell>
        </row>
        <row r="90">
          <cell r="AM90">
            <v>85</v>
          </cell>
        </row>
        <row r="91">
          <cell r="AM91">
            <v>86</v>
          </cell>
        </row>
        <row r="92">
          <cell r="AM92">
            <v>87</v>
          </cell>
        </row>
        <row r="93">
          <cell r="AM93">
            <v>88</v>
          </cell>
        </row>
        <row r="94">
          <cell r="AM94">
            <v>89</v>
          </cell>
        </row>
        <row r="95">
          <cell r="AM95">
            <v>90</v>
          </cell>
        </row>
        <row r="96">
          <cell r="AM96">
            <v>91</v>
          </cell>
        </row>
        <row r="97">
          <cell r="AM97">
            <v>92</v>
          </cell>
        </row>
        <row r="98">
          <cell r="AM98">
            <v>93</v>
          </cell>
        </row>
        <row r="99">
          <cell r="AM99">
            <v>94</v>
          </cell>
        </row>
        <row r="100">
          <cell r="AM100">
            <v>95</v>
          </cell>
        </row>
        <row r="101">
          <cell r="AM101">
            <v>96</v>
          </cell>
        </row>
        <row r="102">
          <cell r="AM102">
            <v>97</v>
          </cell>
        </row>
        <row r="103">
          <cell r="AM103">
            <v>98</v>
          </cell>
        </row>
        <row r="104">
          <cell r="AM104">
            <v>99</v>
          </cell>
        </row>
        <row r="105">
          <cell r="AM105">
            <v>100</v>
          </cell>
        </row>
        <row r="106">
          <cell r="AM106">
            <v>101</v>
          </cell>
        </row>
        <row r="107">
          <cell r="AM107">
            <v>102</v>
          </cell>
        </row>
        <row r="108">
          <cell r="AM108">
            <v>103</v>
          </cell>
        </row>
        <row r="109">
          <cell r="AM109">
            <v>104</v>
          </cell>
        </row>
        <row r="110">
          <cell r="AM110">
            <v>105</v>
          </cell>
        </row>
        <row r="111">
          <cell r="AM111">
            <v>106</v>
          </cell>
        </row>
        <row r="112">
          <cell r="AM112">
            <v>107</v>
          </cell>
        </row>
        <row r="113">
          <cell r="AM113">
            <v>108</v>
          </cell>
        </row>
        <row r="114">
          <cell r="AM114">
            <v>109</v>
          </cell>
        </row>
        <row r="115">
          <cell r="AM115">
            <v>110</v>
          </cell>
        </row>
        <row r="116">
          <cell r="AM116">
            <v>111</v>
          </cell>
        </row>
        <row r="117">
          <cell r="AM117">
            <v>112</v>
          </cell>
        </row>
        <row r="118">
          <cell r="AM118">
            <v>113</v>
          </cell>
        </row>
        <row r="119">
          <cell r="AM119">
            <v>114</v>
          </cell>
        </row>
        <row r="120">
          <cell r="AM120">
            <v>115</v>
          </cell>
        </row>
        <row r="121">
          <cell r="AM121">
            <v>116</v>
          </cell>
        </row>
        <row r="122">
          <cell r="AM122">
            <v>117</v>
          </cell>
        </row>
        <row r="123">
          <cell r="AM123">
            <v>118</v>
          </cell>
        </row>
        <row r="124">
          <cell r="AM124">
            <v>119</v>
          </cell>
        </row>
        <row r="125">
          <cell r="AM125">
            <v>120</v>
          </cell>
        </row>
        <row r="126">
          <cell r="AM126">
            <v>121</v>
          </cell>
        </row>
        <row r="127">
          <cell r="AM127">
            <v>122</v>
          </cell>
        </row>
        <row r="128">
          <cell r="AM128">
            <v>123</v>
          </cell>
        </row>
        <row r="129">
          <cell r="AM129">
            <v>124</v>
          </cell>
        </row>
        <row r="130">
          <cell r="AM130">
            <v>125</v>
          </cell>
        </row>
        <row r="131">
          <cell r="AM131">
            <v>126</v>
          </cell>
        </row>
        <row r="132">
          <cell r="AM132">
            <v>127</v>
          </cell>
        </row>
        <row r="133">
          <cell r="AM133">
            <v>128</v>
          </cell>
        </row>
        <row r="134">
          <cell r="AM134">
            <v>129</v>
          </cell>
        </row>
        <row r="135">
          <cell r="AM135">
            <v>130</v>
          </cell>
        </row>
        <row r="136">
          <cell r="AM136">
            <v>131</v>
          </cell>
        </row>
        <row r="137">
          <cell r="AM137">
            <v>132</v>
          </cell>
        </row>
        <row r="138">
          <cell r="AM138">
            <v>133</v>
          </cell>
        </row>
        <row r="139">
          <cell r="AM139">
            <v>134</v>
          </cell>
        </row>
        <row r="140">
          <cell r="AM140">
            <v>135</v>
          </cell>
        </row>
        <row r="141">
          <cell r="AM141">
            <v>136</v>
          </cell>
        </row>
        <row r="142">
          <cell r="AM142">
            <v>137</v>
          </cell>
        </row>
        <row r="143">
          <cell r="AM143">
            <v>138</v>
          </cell>
        </row>
        <row r="144">
          <cell r="AM144">
            <v>139</v>
          </cell>
        </row>
        <row r="145">
          <cell r="AM145">
            <v>140</v>
          </cell>
        </row>
        <row r="146">
          <cell r="AM146">
            <v>141</v>
          </cell>
        </row>
        <row r="147">
          <cell r="AM147">
            <v>142</v>
          </cell>
        </row>
        <row r="148">
          <cell r="AM148">
            <v>143</v>
          </cell>
        </row>
        <row r="149">
          <cell r="AM149">
            <v>144</v>
          </cell>
        </row>
        <row r="150">
          <cell r="AM150">
            <v>145</v>
          </cell>
        </row>
        <row r="151">
          <cell r="AM151">
            <v>146</v>
          </cell>
        </row>
        <row r="152">
          <cell r="AM152">
            <v>147</v>
          </cell>
        </row>
        <row r="153">
          <cell r="AM153">
            <v>148</v>
          </cell>
        </row>
        <row r="154">
          <cell r="AM154">
            <v>149</v>
          </cell>
        </row>
        <row r="155">
          <cell r="AM155">
            <v>150</v>
          </cell>
        </row>
        <row r="156">
          <cell r="AM156">
            <v>151</v>
          </cell>
        </row>
        <row r="157">
          <cell r="AM157">
            <v>152</v>
          </cell>
        </row>
        <row r="158">
          <cell r="AM158">
            <v>153</v>
          </cell>
        </row>
        <row r="159">
          <cell r="AM159">
            <v>154</v>
          </cell>
        </row>
        <row r="160">
          <cell r="AM160">
            <v>155</v>
          </cell>
        </row>
        <row r="161">
          <cell r="AM161">
            <v>156</v>
          </cell>
        </row>
        <row r="162">
          <cell r="AM162">
            <v>157</v>
          </cell>
        </row>
        <row r="163">
          <cell r="AM163">
            <v>158</v>
          </cell>
        </row>
        <row r="164">
          <cell r="AM164">
            <v>159</v>
          </cell>
        </row>
        <row r="165">
          <cell r="AM165">
            <v>160</v>
          </cell>
        </row>
        <row r="166">
          <cell r="AM166">
            <v>161</v>
          </cell>
        </row>
        <row r="167">
          <cell r="AM167">
            <v>162</v>
          </cell>
        </row>
        <row r="168">
          <cell r="AM168">
            <v>163</v>
          </cell>
        </row>
        <row r="169">
          <cell r="AM169">
            <v>164</v>
          </cell>
        </row>
        <row r="170">
          <cell r="AM170">
            <v>165</v>
          </cell>
        </row>
        <row r="171">
          <cell r="AM171">
            <v>166</v>
          </cell>
        </row>
        <row r="172">
          <cell r="AM172">
            <v>167</v>
          </cell>
        </row>
        <row r="173">
          <cell r="AM173">
            <v>168</v>
          </cell>
        </row>
        <row r="174">
          <cell r="AM174">
            <v>169</v>
          </cell>
        </row>
        <row r="175">
          <cell r="AM175">
            <v>170</v>
          </cell>
        </row>
        <row r="176">
          <cell r="AM176">
            <v>171</v>
          </cell>
        </row>
        <row r="177">
          <cell r="AM177">
            <v>172</v>
          </cell>
        </row>
        <row r="178">
          <cell r="AM178">
            <v>173</v>
          </cell>
        </row>
        <row r="179">
          <cell r="AM179">
            <v>174</v>
          </cell>
        </row>
        <row r="180">
          <cell r="AM180">
            <v>175</v>
          </cell>
        </row>
        <row r="181">
          <cell r="AM181">
            <v>176</v>
          </cell>
        </row>
        <row r="182">
          <cell r="AM182">
            <v>177</v>
          </cell>
        </row>
        <row r="183">
          <cell r="AM183">
            <v>178</v>
          </cell>
        </row>
        <row r="184">
          <cell r="AM184">
            <v>179</v>
          </cell>
        </row>
        <row r="185">
          <cell r="AM185">
            <v>180</v>
          </cell>
        </row>
        <row r="186">
          <cell r="AM186">
            <v>181</v>
          </cell>
        </row>
        <row r="187">
          <cell r="AM187">
            <v>182</v>
          </cell>
        </row>
        <row r="188">
          <cell r="AM188">
            <v>183</v>
          </cell>
        </row>
        <row r="189">
          <cell r="AM189">
            <v>184</v>
          </cell>
        </row>
        <row r="190">
          <cell r="AM190">
            <v>185</v>
          </cell>
        </row>
        <row r="191">
          <cell r="AM191">
            <v>186</v>
          </cell>
        </row>
        <row r="192">
          <cell r="AM192">
            <v>187</v>
          </cell>
        </row>
        <row r="193">
          <cell r="AM193">
            <v>188</v>
          </cell>
        </row>
        <row r="194">
          <cell r="AM194">
            <v>189</v>
          </cell>
        </row>
        <row r="195">
          <cell r="AM195">
            <v>190</v>
          </cell>
        </row>
        <row r="196">
          <cell r="AM196">
            <v>191</v>
          </cell>
        </row>
        <row r="197">
          <cell r="AM197">
            <v>192</v>
          </cell>
        </row>
        <row r="198">
          <cell r="AM198">
            <v>193</v>
          </cell>
        </row>
        <row r="199">
          <cell r="AM199">
            <v>194</v>
          </cell>
        </row>
        <row r="200">
          <cell r="AM200">
            <v>195</v>
          </cell>
        </row>
        <row r="201">
          <cell r="AM201">
            <v>196</v>
          </cell>
        </row>
        <row r="202">
          <cell r="AM202">
            <v>197</v>
          </cell>
        </row>
        <row r="203">
          <cell r="AM203">
            <v>198</v>
          </cell>
        </row>
        <row r="204">
          <cell r="AM204">
            <v>199</v>
          </cell>
        </row>
        <row r="205">
          <cell r="AM205">
            <v>200</v>
          </cell>
        </row>
        <row r="206">
          <cell r="AM206">
            <v>201</v>
          </cell>
        </row>
        <row r="207">
          <cell r="AM207">
            <v>202</v>
          </cell>
        </row>
        <row r="208">
          <cell r="AM208">
            <v>203</v>
          </cell>
        </row>
        <row r="209">
          <cell r="AM209">
            <v>204</v>
          </cell>
        </row>
        <row r="210">
          <cell r="AM210">
            <v>205</v>
          </cell>
        </row>
        <row r="211">
          <cell r="AM211">
            <v>206</v>
          </cell>
        </row>
        <row r="212">
          <cell r="AM212">
            <v>207</v>
          </cell>
        </row>
        <row r="213">
          <cell r="AM213">
            <v>208</v>
          </cell>
        </row>
        <row r="214">
          <cell r="AM214">
            <v>209</v>
          </cell>
        </row>
        <row r="215">
          <cell r="AM215">
            <v>210</v>
          </cell>
        </row>
        <row r="216">
          <cell r="AM216">
            <v>211</v>
          </cell>
        </row>
        <row r="217">
          <cell r="AM217">
            <v>212</v>
          </cell>
        </row>
        <row r="218">
          <cell r="AM218">
            <v>213</v>
          </cell>
        </row>
        <row r="219">
          <cell r="AM219">
            <v>214</v>
          </cell>
        </row>
        <row r="220">
          <cell r="AM220">
            <v>215</v>
          </cell>
        </row>
        <row r="221">
          <cell r="AM221">
            <v>216</v>
          </cell>
        </row>
        <row r="222">
          <cell r="AM222">
            <v>217</v>
          </cell>
        </row>
        <row r="223">
          <cell r="AM223">
            <v>218</v>
          </cell>
        </row>
        <row r="224">
          <cell r="AM224">
            <v>219</v>
          </cell>
        </row>
        <row r="225">
          <cell r="AM225">
            <v>220</v>
          </cell>
        </row>
        <row r="226">
          <cell r="AM226">
            <v>221</v>
          </cell>
        </row>
        <row r="227">
          <cell r="AM227">
            <v>222</v>
          </cell>
        </row>
        <row r="228">
          <cell r="AM228">
            <v>223</v>
          </cell>
        </row>
        <row r="229">
          <cell r="AM229">
            <v>224</v>
          </cell>
        </row>
        <row r="230">
          <cell r="AM230">
            <v>225</v>
          </cell>
        </row>
        <row r="231">
          <cell r="AM231">
            <v>226</v>
          </cell>
        </row>
        <row r="232">
          <cell r="AM232">
            <v>227</v>
          </cell>
        </row>
        <row r="233">
          <cell r="AM233">
            <v>228</v>
          </cell>
        </row>
        <row r="234">
          <cell r="AM234">
            <v>229</v>
          </cell>
        </row>
        <row r="235">
          <cell r="AM235">
            <v>230</v>
          </cell>
        </row>
        <row r="236">
          <cell r="AM236">
            <v>231</v>
          </cell>
        </row>
        <row r="237">
          <cell r="AM237">
            <v>232</v>
          </cell>
        </row>
        <row r="238">
          <cell r="AM238">
            <v>233</v>
          </cell>
        </row>
        <row r="239">
          <cell r="AM239">
            <v>234</v>
          </cell>
        </row>
        <row r="240">
          <cell r="AM240">
            <v>235</v>
          </cell>
        </row>
        <row r="241">
          <cell r="AM241">
            <v>236</v>
          </cell>
        </row>
        <row r="242">
          <cell r="AM242">
            <v>237</v>
          </cell>
        </row>
        <row r="243">
          <cell r="AM243">
            <v>238</v>
          </cell>
        </row>
        <row r="244">
          <cell r="AM244">
            <v>239</v>
          </cell>
        </row>
        <row r="245">
          <cell r="AM245">
            <v>240</v>
          </cell>
        </row>
        <row r="246">
          <cell r="AM246">
            <v>241</v>
          </cell>
        </row>
        <row r="247">
          <cell r="AM247">
            <v>242</v>
          </cell>
        </row>
        <row r="248">
          <cell r="AM248">
            <v>243</v>
          </cell>
        </row>
        <row r="249">
          <cell r="AM249">
            <v>244</v>
          </cell>
        </row>
        <row r="250">
          <cell r="AM250">
            <v>245</v>
          </cell>
        </row>
        <row r="251">
          <cell r="AM251">
            <v>246</v>
          </cell>
        </row>
        <row r="252">
          <cell r="AM252">
            <v>247</v>
          </cell>
        </row>
        <row r="253">
          <cell r="AM253">
            <v>248</v>
          </cell>
        </row>
        <row r="254">
          <cell r="AM254">
            <v>249</v>
          </cell>
        </row>
        <row r="255">
          <cell r="AM255">
            <v>250</v>
          </cell>
        </row>
        <row r="256">
          <cell r="AM256">
            <v>251</v>
          </cell>
        </row>
        <row r="257">
          <cell r="AM257">
            <v>252</v>
          </cell>
        </row>
        <row r="258">
          <cell r="AM258">
            <v>253</v>
          </cell>
        </row>
        <row r="259">
          <cell r="AM259">
            <v>254</v>
          </cell>
        </row>
        <row r="260">
          <cell r="AM260">
            <v>255</v>
          </cell>
        </row>
        <row r="261">
          <cell r="AM261">
            <v>256</v>
          </cell>
        </row>
        <row r="262">
          <cell r="AM262">
            <v>257</v>
          </cell>
        </row>
        <row r="263">
          <cell r="AM263">
            <v>258</v>
          </cell>
        </row>
        <row r="264">
          <cell r="AM264">
            <v>259</v>
          </cell>
        </row>
        <row r="265">
          <cell r="AM265">
            <v>260</v>
          </cell>
        </row>
        <row r="266">
          <cell r="AM266">
            <v>261</v>
          </cell>
        </row>
        <row r="267">
          <cell r="AM267">
            <v>262</v>
          </cell>
        </row>
        <row r="268">
          <cell r="AM268">
            <v>263</v>
          </cell>
        </row>
        <row r="269">
          <cell r="AM269">
            <v>264</v>
          </cell>
        </row>
        <row r="270">
          <cell r="AM270">
            <v>265</v>
          </cell>
        </row>
        <row r="271">
          <cell r="AM271">
            <v>266</v>
          </cell>
        </row>
        <row r="272">
          <cell r="AM272">
            <v>267</v>
          </cell>
        </row>
        <row r="273">
          <cell r="AM273">
            <v>268</v>
          </cell>
        </row>
        <row r="274">
          <cell r="AM274">
            <v>269</v>
          </cell>
        </row>
        <row r="275">
          <cell r="AM275">
            <v>270</v>
          </cell>
        </row>
        <row r="276">
          <cell r="AM276">
            <v>271</v>
          </cell>
        </row>
        <row r="277">
          <cell r="AM277">
            <v>272</v>
          </cell>
        </row>
        <row r="278">
          <cell r="AM278">
            <v>273</v>
          </cell>
        </row>
        <row r="279">
          <cell r="AM279">
            <v>274</v>
          </cell>
        </row>
        <row r="280">
          <cell r="AM280">
            <v>275</v>
          </cell>
        </row>
        <row r="281">
          <cell r="AM281">
            <v>276</v>
          </cell>
        </row>
        <row r="282">
          <cell r="AM282">
            <v>277</v>
          </cell>
        </row>
        <row r="283">
          <cell r="AM283">
            <v>278</v>
          </cell>
        </row>
        <row r="284">
          <cell r="AM284">
            <v>279</v>
          </cell>
        </row>
        <row r="285">
          <cell r="AM285">
            <v>280</v>
          </cell>
        </row>
        <row r="286">
          <cell r="AM286">
            <v>281</v>
          </cell>
        </row>
        <row r="287">
          <cell r="AM287">
            <v>282</v>
          </cell>
        </row>
        <row r="288">
          <cell r="AM288">
            <v>283</v>
          </cell>
        </row>
        <row r="289">
          <cell r="AM289">
            <v>284</v>
          </cell>
        </row>
        <row r="290">
          <cell r="AM290">
            <v>285</v>
          </cell>
        </row>
        <row r="291">
          <cell r="AM291">
            <v>286</v>
          </cell>
        </row>
        <row r="292">
          <cell r="AM292">
            <v>287</v>
          </cell>
        </row>
        <row r="293">
          <cell r="AM293">
            <v>288</v>
          </cell>
        </row>
        <row r="294">
          <cell r="AM294">
            <v>289</v>
          </cell>
        </row>
        <row r="295">
          <cell r="AM295">
            <v>290</v>
          </cell>
        </row>
        <row r="296">
          <cell r="AM296">
            <v>291</v>
          </cell>
        </row>
        <row r="297">
          <cell r="AM297">
            <v>292</v>
          </cell>
        </row>
        <row r="298">
          <cell r="AM298">
            <v>293</v>
          </cell>
        </row>
        <row r="299">
          <cell r="AM299">
            <v>294</v>
          </cell>
        </row>
        <row r="300">
          <cell r="AM300">
            <v>295</v>
          </cell>
        </row>
        <row r="301">
          <cell r="AM301">
            <v>296</v>
          </cell>
        </row>
        <row r="302">
          <cell r="AM302">
            <v>297</v>
          </cell>
        </row>
        <row r="303">
          <cell r="AM303">
            <v>298</v>
          </cell>
        </row>
        <row r="304">
          <cell r="AM304">
            <v>299</v>
          </cell>
        </row>
        <row r="305">
          <cell r="AM305">
            <v>300</v>
          </cell>
        </row>
        <row r="306">
          <cell r="AM306">
            <v>301</v>
          </cell>
        </row>
        <row r="307">
          <cell r="AM307">
            <v>302</v>
          </cell>
        </row>
        <row r="308">
          <cell r="AM308">
            <v>303</v>
          </cell>
        </row>
        <row r="309">
          <cell r="AM309">
            <v>304</v>
          </cell>
        </row>
        <row r="310">
          <cell r="AM310">
            <v>305</v>
          </cell>
        </row>
        <row r="311">
          <cell r="AM311">
            <v>306</v>
          </cell>
        </row>
        <row r="312">
          <cell r="AM312">
            <v>307</v>
          </cell>
        </row>
        <row r="313">
          <cell r="AM313">
            <v>308</v>
          </cell>
        </row>
        <row r="314">
          <cell r="AM314">
            <v>309</v>
          </cell>
        </row>
        <row r="315">
          <cell r="AM315">
            <v>310</v>
          </cell>
        </row>
        <row r="316">
          <cell r="AM316">
            <v>311</v>
          </cell>
        </row>
        <row r="317">
          <cell r="AM317">
            <v>312</v>
          </cell>
        </row>
        <row r="318">
          <cell r="AM318">
            <v>313</v>
          </cell>
        </row>
        <row r="319">
          <cell r="AM319">
            <v>314</v>
          </cell>
        </row>
        <row r="320">
          <cell r="AM320">
            <v>315</v>
          </cell>
        </row>
        <row r="321">
          <cell r="AM321">
            <v>316</v>
          </cell>
        </row>
        <row r="322">
          <cell r="AM322">
            <v>317</v>
          </cell>
        </row>
        <row r="323">
          <cell r="AM323">
            <v>318</v>
          </cell>
        </row>
        <row r="324">
          <cell r="AM324">
            <v>319</v>
          </cell>
        </row>
        <row r="325">
          <cell r="AM325">
            <v>320</v>
          </cell>
        </row>
        <row r="326">
          <cell r="AM326">
            <v>321</v>
          </cell>
        </row>
        <row r="327">
          <cell r="AM327">
            <v>322</v>
          </cell>
        </row>
        <row r="328">
          <cell r="AM328">
            <v>323</v>
          </cell>
        </row>
        <row r="329">
          <cell r="AM329">
            <v>324</v>
          </cell>
        </row>
        <row r="330">
          <cell r="AM330">
            <v>325</v>
          </cell>
        </row>
        <row r="331">
          <cell r="AM331">
            <v>326</v>
          </cell>
        </row>
        <row r="332">
          <cell r="AM332">
            <v>327</v>
          </cell>
        </row>
        <row r="333">
          <cell r="AM333">
            <v>328</v>
          </cell>
        </row>
        <row r="334">
          <cell r="AM334">
            <v>329</v>
          </cell>
        </row>
        <row r="335">
          <cell r="AM335">
            <v>330</v>
          </cell>
        </row>
        <row r="336">
          <cell r="AM336">
            <v>331</v>
          </cell>
        </row>
        <row r="337">
          <cell r="AM337">
            <v>332</v>
          </cell>
        </row>
        <row r="338">
          <cell r="AM338">
            <v>333</v>
          </cell>
        </row>
        <row r="339">
          <cell r="AM339">
            <v>334</v>
          </cell>
        </row>
        <row r="340">
          <cell r="AM340">
            <v>335</v>
          </cell>
        </row>
        <row r="341">
          <cell r="AM341">
            <v>336</v>
          </cell>
        </row>
        <row r="342">
          <cell r="AM342">
            <v>337</v>
          </cell>
        </row>
        <row r="343">
          <cell r="AM343">
            <v>338</v>
          </cell>
        </row>
        <row r="344">
          <cell r="AM344">
            <v>339</v>
          </cell>
        </row>
        <row r="345">
          <cell r="AM345">
            <v>340</v>
          </cell>
        </row>
        <row r="346">
          <cell r="AM346">
            <v>341</v>
          </cell>
        </row>
        <row r="347">
          <cell r="AM347">
            <v>342</v>
          </cell>
        </row>
        <row r="348">
          <cell r="AM348">
            <v>343</v>
          </cell>
        </row>
        <row r="349">
          <cell r="AM349">
            <v>344</v>
          </cell>
        </row>
        <row r="350">
          <cell r="AM350">
            <v>345</v>
          </cell>
        </row>
        <row r="351">
          <cell r="AM351">
            <v>346</v>
          </cell>
        </row>
        <row r="352">
          <cell r="AM352">
            <v>347</v>
          </cell>
        </row>
        <row r="353">
          <cell r="AM353">
            <v>348</v>
          </cell>
        </row>
        <row r="354">
          <cell r="AM354">
            <v>349</v>
          </cell>
        </row>
        <row r="355">
          <cell r="AM355">
            <v>350</v>
          </cell>
        </row>
        <row r="356">
          <cell r="AM356">
            <v>351</v>
          </cell>
        </row>
        <row r="357">
          <cell r="AM357">
            <v>352</v>
          </cell>
        </row>
        <row r="358">
          <cell r="AM358">
            <v>353</v>
          </cell>
        </row>
        <row r="359">
          <cell r="AM359">
            <v>354</v>
          </cell>
        </row>
        <row r="360">
          <cell r="AM360">
            <v>355</v>
          </cell>
        </row>
        <row r="361">
          <cell r="AM361">
            <v>356</v>
          </cell>
        </row>
        <row r="362">
          <cell r="AM362">
            <v>357</v>
          </cell>
        </row>
        <row r="363">
          <cell r="AM363">
            <v>358</v>
          </cell>
        </row>
        <row r="364">
          <cell r="AM364">
            <v>359</v>
          </cell>
        </row>
        <row r="365">
          <cell r="AM365">
            <v>360</v>
          </cell>
        </row>
        <row r="366">
          <cell r="AM366">
            <v>361</v>
          </cell>
        </row>
        <row r="367">
          <cell r="AM367">
            <v>362</v>
          </cell>
        </row>
        <row r="368">
          <cell r="AM368">
            <v>363</v>
          </cell>
        </row>
        <row r="369">
          <cell r="AM369">
            <v>364</v>
          </cell>
        </row>
        <row r="370">
          <cell r="AM370">
            <v>365</v>
          </cell>
        </row>
        <row r="371">
          <cell r="AM371">
            <v>366</v>
          </cell>
        </row>
        <row r="372">
          <cell r="AM372">
            <v>367</v>
          </cell>
        </row>
        <row r="373">
          <cell r="AM373">
            <v>368</v>
          </cell>
        </row>
        <row r="374">
          <cell r="AM374">
            <v>369</v>
          </cell>
        </row>
        <row r="375">
          <cell r="AM375">
            <v>370</v>
          </cell>
        </row>
        <row r="376">
          <cell r="AM376">
            <v>371</v>
          </cell>
        </row>
        <row r="377">
          <cell r="AM377">
            <v>372</v>
          </cell>
        </row>
        <row r="378">
          <cell r="AM378">
            <v>373</v>
          </cell>
        </row>
        <row r="379">
          <cell r="AM379">
            <v>374</v>
          </cell>
        </row>
        <row r="380">
          <cell r="AM380">
            <v>375</v>
          </cell>
        </row>
        <row r="381">
          <cell r="AM381">
            <v>376</v>
          </cell>
        </row>
        <row r="382">
          <cell r="AM382">
            <v>377</v>
          </cell>
        </row>
        <row r="383">
          <cell r="AM383">
            <v>378</v>
          </cell>
        </row>
        <row r="384">
          <cell r="AM384">
            <v>379</v>
          </cell>
        </row>
        <row r="385">
          <cell r="AM385">
            <v>380</v>
          </cell>
        </row>
        <row r="386">
          <cell r="AM386">
            <v>381</v>
          </cell>
        </row>
        <row r="387">
          <cell r="AM387">
            <v>382</v>
          </cell>
        </row>
        <row r="388">
          <cell r="AM388">
            <v>383</v>
          </cell>
        </row>
        <row r="389">
          <cell r="AM389">
            <v>384</v>
          </cell>
        </row>
        <row r="390">
          <cell r="AM390">
            <v>385</v>
          </cell>
        </row>
        <row r="391">
          <cell r="AM391">
            <v>386</v>
          </cell>
        </row>
        <row r="392">
          <cell r="AM392">
            <v>387</v>
          </cell>
        </row>
        <row r="393">
          <cell r="AM393">
            <v>388</v>
          </cell>
        </row>
        <row r="394">
          <cell r="AM394">
            <v>389</v>
          </cell>
        </row>
        <row r="395">
          <cell r="AM395">
            <v>390</v>
          </cell>
        </row>
        <row r="396">
          <cell r="AM396">
            <v>391</v>
          </cell>
        </row>
        <row r="397">
          <cell r="AM397">
            <v>392</v>
          </cell>
        </row>
        <row r="398">
          <cell r="AM398">
            <v>393</v>
          </cell>
        </row>
        <row r="399">
          <cell r="AM399">
            <v>394</v>
          </cell>
        </row>
        <row r="400">
          <cell r="AM400">
            <v>395</v>
          </cell>
        </row>
        <row r="401">
          <cell r="AM401">
            <v>396</v>
          </cell>
        </row>
        <row r="402">
          <cell r="AM402">
            <v>397</v>
          </cell>
        </row>
        <row r="403">
          <cell r="AM403">
            <v>398</v>
          </cell>
        </row>
        <row r="404">
          <cell r="AM404">
            <v>399</v>
          </cell>
        </row>
        <row r="405">
          <cell r="AM405">
            <v>400</v>
          </cell>
        </row>
        <row r="406">
          <cell r="AM406">
            <v>401</v>
          </cell>
        </row>
        <row r="407">
          <cell r="AM407">
            <v>402</v>
          </cell>
        </row>
        <row r="408">
          <cell r="AM408">
            <v>403</v>
          </cell>
        </row>
        <row r="409">
          <cell r="AM409">
            <v>404</v>
          </cell>
        </row>
        <row r="410">
          <cell r="AM410">
            <v>405</v>
          </cell>
        </row>
        <row r="411">
          <cell r="AM411">
            <v>406</v>
          </cell>
        </row>
        <row r="412">
          <cell r="AM412">
            <v>407</v>
          </cell>
        </row>
        <row r="413">
          <cell r="AM413">
            <v>408</v>
          </cell>
        </row>
        <row r="414">
          <cell r="AM414">
            <v>409</v>
          </cell>
        </row>
        <row r="415">
          <cell r="AM415">
            <v>410</v>
          </cell>
        </row>
        <row r="416">
          <cell r="AM416">
            <v>411</v>
          </cell>
        </row>
        <row r="417">
          <cell r="AM417">
            <v>412</v>
          </cell>
        </row>
        <row r="418">
          <cell r="AM418">
            <v>413</v>
          </cell>
        </row>
        <row r="419">
          <cell r="AM419">
            <v>414</v>
          </cell>
        </row>
        <row r="420">
          <cell r="AM420">
            <v>415</v>
          </cell>
        </row>
        <row r="421">
          <cell r="AM421">
            <v>416</v>
          </cell>
        </row>
        <row r="422">
          <cell r="AM422">
            <v>417</v>
          </cell>
        </row>
        <row r="423">
          <cell r="AM423">
            <v>418</v>
          </cell>
        </row>
        <row r="424">
          <cell r="AM424">
            <v>419</v>
          </cell>
        </row>
        <row r="425">
          <cell r="AM425">
            <v>420</v>
          </cell>
        </row>
        <row r="426">
          <cell r="AM426">
            <v>421</v>
          </cell>
        </row>
        <row r="427">
          <cell r="AM427">
            <v>422</v>
          </cell>
        </row>
        <row r="428">
          <cell r="AM428">
            <v>423</v>
          </cell>
        </row>
        <row r="429">
          <cell r="AM429">
            <v>424</v>
          </cell>
        </row>
        <row r="430">
          <cell r="AM430">
            <v>425</v>
          </cell>
        </row>
        <row r="431">
          <cell r="AM431">
            <v>426</v>
          </cell>
        </row>
        <row r="432">
          <cell r="AM432">
            <v>427</v>
          </cell>
        </row>
        <row r="433">
          <cell r="AM433">
            <v>428</v>
          </cell>
        </row>
        <row r="434">
          <cell r="AM434">
            <v>429</v>
          </cell>
        </row>
        <row r="435">
          <cell r="AM435">
            <v>430</v>
          </cell>
        </row>
        <row r="436">
          <cell r="AM436">
            <v>431</v>
          </cell>
        </row>
        <row r="437">
          <cell r="AM437">
            <v>432</v>
          </cell>
        </row>
        <row r="438">
          <cell r="AM438">
            <v>433</v>
          </cell>
        </row>
        <row r="439">
          <cell r="AM439">
            <v>434</v>
          </cell>
        </row>
        <row r="440">
          <cell r="AM440">
            <v>435</v>
          </cell>
        </row>
        <row r="441">
          <cell r="AM441">
            <v>436</v>
          </cell>
        </row>
        <row r="442">
          <cell r="AM442">
            <v>437</v>
          </cell>
        </row>
        <row r="443">
          <cell r="AM443">
            <v>438</v>
          </cell>
        </row>
        <row r="444">
          <cell r="AM444">
            <v>439</v>
          </cell>
        </row>
        <row r="445">
          <cell r="AM445">
            <v>440</v>
          </cell>
        </row>
        <row r="446">
          <cell r="AM446">
            <v>441</v>
          </cell>
        </row>
        <row r="447">
          <cell r="AM447">
            <v>442</v>
          </cell>
        </row>
        <row r="448">
          <cell r="AM448">
            <v>443</v>
          </cell>
        </row>
        <row r="449">
          <cell r="AM449">
            <v>444</v>
          </cell>
        </row>
        <row r="450">
          <cell r="AM450">
            <v>445</v>
          </cell>
        </row>
        <row r="451">
          <cell r="AM451">
            <v>446</v>
          </cell>
        </row>
        <row r="452">
          <cell r="AM452">
            <v>447</v>
          </cell>
        </row>
        <row r="453">
          <cell r="AM453">
            <v>448</v>
          </cell>
        </row>
        <row r="454">
          <cell r="AM454">
            <v>449</v>
          </cell>
        </row>
        <row r="455">
          <cell r="AM455">
            <v>450</v>
          </cell>
        </row>
        <row r="456">
          <cell r="AM456">
            <v>451</v>
          </cell>
        </row>
        <row r="457">
          <cell r="AM457">
            <v>452</v>
          </cell>
        </row>
        <row r="458">
          <cell r="AM458">
            <v>453</v>
          </cell>
        </row>
        <row r="459">
          <cell r="AM459">
            <v>454</v>
          </cell>
        </row>
        <row r="460">
          <cell r="AM460">
            <v>455</v>
          </cell>
        </row>
        <row r="461">
          <cell r="AM461">
            <v>456</v>
          </cell>
        </row>
        <row r="462">
          <cell r="AM462">
            <v>457</v>
          </cell>
        </row>
        <row r="463">
          <cell r="AM463">
            <v>458</v>
          </cell>
        </row>
        <row r="464">
          <cell r="AM464">
            <v>459</v>
          </cell>
        </row>
        <row r="465">
          <cell r="AM465">
            <v>460</v>
          </cell>
        </row>
        <row r="466">
          <cell r="AM466">
            <v>461</v>
          </cell>
        </row>
        <row r="467">
          <cell r="AM467">
            <v>462</v>
          </cell>
        </row>
        <row r="468">
          <cell r="AM468">
            <v>463</v>
          </cell>
        </row>
        <row r="469">
          <cell r="AM469">
            <v>464</v>
          </cell>
        </row>
        <row r="470">
          <cell r="AM470">
            <v>465</v>
          </cell>
        </row>
        <row r="471">
          <cell r="AM471">
            <v>466</v>
          </cell>
        </row>
        <row r="472">
          <cell r="AM472">
            <v>467</v>
          </cell>
        </row>
        <row r="473">
          <cell r="AM473">
            <v>468</v>
          </cell>
        </row>
        <row r="474">
          <cell r="AM474">
            <v>469</v>
          </cell>
        </row>
        <row r="475">
          <cell r="AM475">
            <v>470</v>
          </cell>
        </row>
        <row r="476">
          <cell r="AM476">
            <v>471</v>
          </cell>
        </row>
        <row r="477">
          <cell r="AM477">
            <v>472</v>
          </cell>
        </row>
        <row r="478">
          <cell r="AM478">
            <v>473</v>
          </cell>
        </row>
        <row r="479">
          <cell r="AM479">
            <v>474</v>
          </cell>
        </row>
        <row r="480">
          <cell r="AM480">
            <v>475</v>
          </cell>
        </row>
        <row r="481">
          <cell r="AM481">
            <v>476</v>
          </cell>
        </row>
        <row r="482">
          <cell r="AM482">
            <v>477</v>
          </cell>
        </row>
        <row r="483">
          <cell r="AM483">
            <v>478</v>
          </cell>
        </row>
        <row r="484">
          <cell r="AM484">
            <v>479</v>
          </cell>
        </row>
        <row r="485">
          <cell r="AM485">
            <v>480</v>
          </cell>
        </row>
        <row r="486">
          <cell r="AM486">
            <v>481</v>
          </cell>
        </row>
        <row r="487">
          <cell r="AM487">
            <v>482</v>
          </cell>
        </row>
        <row r="488">
          <cell r="AM488">
            <v>483</v>
          </cell>
        </row>
        <row r="489">
          <cell r="AM489">
            <v>484</v>
          </cell>
        </row>
        <row r="490">
          <cell r="AM490">
            <v>485</v>
          </cell>
        </row>
        <row r="491">
          <cell r="AM491">
            <v>486</v>
          </cell>
        </row>
        <row r="492">
          <cell r="AM492">
            <v>487</v>
          </cell>
        </row>
        <row r="493">
          <cell r="AM493">
            <v>488</v>
          </cell>
        </row>
        <row r="494">
          <cell r="AM494">
            <v>489</v>
          </cell>
        </row>
        <row r="495">
          <cell r="AM495">
            <v>490</v>
          </cell>
        </row>
        <row r="496">
          <cell r="AM496">
            <v>491</v>
          </cell>
        </row>
        <row r="497">
          <cell r="AM497">
            <v>492</v>
          </cell>
        </row>
        <row r="498">
          <cell r="AM498">
            <v>493</v>
          </cell>
        </row>
        <row r="499">
          <cell r="AM499">
            <v>494</v>
          </cell>
        </row>
        <row r="500">
          <cell r="AM500">
            <v>495</v>
          </cell>
        </row>
        <row r="501">
          <cell r="AM501">
            <v>496</v>
          </cell>
        </row>
        <row r="502">
          <cell r="AM502">
            <v>497</v>
          </cell>
        </row>
        <row r="503">
          <cell r="AM503">
            <v>498</v>
          </cell>
        </row>
        <row r="504">
          <cell r="AM504">
            <v>499</v>
          </cell>
        </row>
        <row r="505">
          <cell r="AM505">
            <v>500</v>
          </cell>
        </row>
      </sheetData>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BBLE MEDIA"/>
      <sheetName val="Site specific"/>
      <sheetName val="Contextual Packs"/>
      <sheetName val="Spotify"/>
      <sheetName val="LinkedIn"/>
      <sheetName val="Snapchat"/>
      <sheetName val="Video"/>
      <sheetName val="DaviD"/>
      <sheetName val="Programmatic"/>
      <sheetName val="Predicube"/>
      <sheetName val="Native"/>
      <sheetName val="Performance"/>
      <sheetName val="Compol"/>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BBLE MEDIA"/>
      <sheetName val="Site specific"/>
      <sheetName val="Contextual Packs"/>
      <sheetName val="Salsa"/>
      <sheetName val="Spotify"/>
      <sheetName val="LinkedIn"/>
      <sheetName val="Video"/>
      <sheetName val="DaviD"/>
      <sheetName val="Programmatic"/>
      <sheetName val="Predicube"/>
      <sheetName val="Native"/>
      <sheetName val="Performance"/>
      <sheetName val="Comp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2"/>
  <sheetViews>
    <sheetView tabSelected="1" zoomScaleNormal="100" workbookViewId="0">
      <pane ySplit="3" topLeftCell="A4" activePane="bottomLeft" state="frozen"/>
      <selection pane="bottomLeft" sqref="A1:L1"/>
    </sheetView>
  </sheetViews>
  <sheetFormatPr defaultColWidth="11.44140625" defaultRowHeight="14.4" x14ac:dyDescent="0.3"/>
  <cols>
    <col min="1" max="1" width="37.6640625" style="16" customWidth="1"/>
    <col min="2" max="2" width="18.5546875" style="16" customWidth="1"/>
    <col min="3" max="3" width="7.33203125" style="16" customWidth="1"/>
    <col min="4" max="4" width="17.44140625" style="16" customWidth="1"/>
    <col min="5" max="5" width="24.5546875" style="16" customWidth="1"/>
    <col min="6" max="6" width="13" style="16" customWidth="1"/>
    <col min="7" max="7" width="13.109375" style="16" customWidth="1"/>
    <col min="8" max="8" width="20.5546875" style="16" customWidth="1"/>
    <col min="9" max="9" width="13.109375" style="21" customWidth="1"/>
    <col min="10" max="10" width="7.6640625" style="22" customWidth="1"/>
    <col min="11" max="11" width="10" style="23" bestFit="1" customWidth="1"/>
    <col min="12" max="12" width="11.6640625" style="25" bestFit="1" customWidth="1"/>
    <col min="13" max="13" width="5.88671875" style="16" bestFit="1" customWidth="1"/>
    <col min="14" max="16384" width="11.44140625" style="16"/>
  </cols>
  <sheetData>
    <row r="1" spans="1:13" s="19" customFormat="1" ht="37.049999999999997" customHeight="1" x14ac:dyDescent="0.3">
      <c r="A1" s="304" t="s">
        <v>0</v>
      </c>
      <c r="B1" s="304"/>
      <c r="C1" s="304"/>
      <c r="D1" s="304"/>
      <c r="E1" s="304"/>
      <c r="F1" s="304"/>
      <c r="G1" s="304"/>
      <c r="H1" s="304"/>
      <c r="I1" s="305"/>
      <c r="J1" s="306"/>
      <c r="K1" s="304"/>
      <c r="L1" s="304"/>
    </row>
    <row r="2" spans="1:13" s="19" customFormat="1" ht="49.8" customHeight="1" x14ac:dyDescent="0.3">
      <c r="A2" s="307" t="s">
        <v>482</v>
      </c>
      <c r="B2" s="308"/>
      <c r="C2" s="308"/>
      <c r="D2" s="308"/>
      <c r="E2" s="308"/>
      <c r="F2" s="308"/>
      <c r="G2" s="308"/>
      <c r="H2" s="308"/>
      <c r="I2" s="309"/>
      <c r="J2" s="310"/>
      <c r="K2" s="308"/>
      <c r="L2" s="308"/>
    </row>
    <row r="3" spans="1:13" s="20" customFormat="1" ht="30" customHeight="1" x14ac:dyDescent="0.3">
      <c r="A3" s="36" t="s">
        <v>0</v>
      </c>
      <c r="B3" s="36" t="s">
        <v>1</v>
      </c>
      <c r="C3" s="36" t="s">
        <v>180</v>
      </c>
      <c r="D3" s="36" t="s">
        <v>51</v>
      </c>
      <c r="E3" s="36" t="s">
        <v>3</v>
      </c>
      <c r="F3" s="36" t="s">
        <v>4</v>
      </c>
      <c r="G3" s="36" t="s">
        <v>5</v>
      </c>
      <c r="H3" s="36" t="s">
        <v>37</v>
      </c>
      <c r="I3" s="37" t="s">
        <v>179</v>
      </c>
      <c r="J3" s="38" t="s">
        <v>39</v>
      </c>
      <c r="K3" s="37" t="s">
        <v>38</v>
      </c>
      <c r="L3" s="39" t="s">
        <v>40</v>
      </c>
    </row>
    <row r="4" spans="1:13" ht="15.6" x14ac:dyDescent="0.3">
      <c r="A4" s="26" t="s">
        <v>175</v>
      </c>
      <c r="B4" s="26" t="s">
        <v>33</v>
      </c>
      <c r="C4" s="26" t="s">
        <v>32</v>
      </c>
      <c r="D4" s="26" t="s">
        <v>50</v>
      </c>
      <c r="E4" s="26" t="s">
        <v>31</v>
      </c>
      <c r="F4" s="26" t="s">
        <v>5</v>
      </c>
      <c r="G4" s="27">
        <v>30</v>
      </c>
      <c r="H4" s="222">
        <v>24000</v>
      </c>
      <c r="I4" s="28"/>
      <c r="J4" s="29"/>
      <c r="K4" s="31">
        <f t="shared" ref="K4:K67" si="0">I4*H4/30*J4</f>
        <v>0</v>
      </c>
      <c r="L4" s="30">
        <f t="shared" ref="L4:L67" si="1">K4*G4/1000</f>
        <v>0</v>
      </c>
      <c r="M4" s="220"/>
    </row>
    <row r="5" spans="1:13" ht="15.6" x14ac:dyDescent="0.3">
      <c r="A5" s="26" t="s">
        <v>175</v>
      </c>
      <c r="B5" s="26" t="s">
        <v>33</v>
      </c>
      <c r="C5" s="26" t="s">
        <v>32</v>
      </c>
      <c r="D5" s="26" t="s">
        <v>50</v>
      </c>
      <c r="E5" s="26" t="s">
        <v>34</v>
      </c>
      <c r="F5" s="26" t="s">
        <v>5</v>
      </c>
      <c r="G5" s="27">
        <v>40</v>
      </c>
      <c r="H5" s="222">
        <v>24000</v>
      </c>
      <c r="I5" s="28"/>
      <c r="J5" s="32"/>
      <c r="K5" s="31">
        <f t="shared" si="0"/>
        <v>0</v>
      </c>
      <c r="L5" s="30">
        <f t="shared" si="1"/>
        <v>0</v>
      </c>
      <c r="M5" s="220"/>
    </row>
    <row r="6" spans="1:13" ht="15.6" x14ac:dyDescent="0.3">
      <c r="A6" s="26" t="s">
        <v>175</v>
      </c>
      <c r="B6" s="26" t="s">
        <v>33</v>
      </c>
      <c r="C6" s="26" t="s">
        <v>32</v>
      </c>
      <c r="D6" s="26" t="s">
        <v>50</v>
      </c>
      <c r="E6" s="26" t="s">
        <v>49</v>
      </c>
      <c r="F6" s="26" t="s">
        <v>5</v>
      </c>
      <c r="G6" s="27">
        <v>40</v>
      </c>
      <c r="H6" s="222">
        <v>8000</v>
      </c>
      <c r="I6" s="28"/>
      <c r="J6" s="29"/>
      <c r="K6" s="31">
        <f t="shared" si="0"/>
        <v>0</v>
      </c>
      <c r="L6" s="30">
        <f t="shared" si="1"/>
        <v>0</v>
      </c>
      <c r="M6" s="220"/>
    </row>
    <row r="7" spans="1:13" ht="15.6" x14ac:dyDescent="0.3">
      <c r="A7" s="26" t="s">
        <v>175</v>
      </c>
      <c r="B7" s="26" t="s">
        <v>33</v>
      </c>
      <c r="C7" s="26" t="s">
        <v>32</v>
      </c>
      <c r="D7" s="26" t="s">
        <v>50</v>
      </c>
      <c r="E7" s="26" t="s">
        <v>36</v>
      </c>
      <c r="F7" s="26" t="s">
        <v>5</v>
      </c>
      <c r="G7" s="27">
        <v>40</v>
      </c>
      <c r="H7" s="222">
        <v>16500</v>
      </c>
      <c r="I7" s="28"/>
      <c r="J7" s="29"/>
      <c r="K7" s="31">
        <f t="shared" si="0"/>
        <v>0</v>
      </c>
      <c r="L7" s="30">
        <f t="shared" si="1"/>
        <v>0</v>
      </c>
      <c r="M7" s="220"/>
    </row>
    <row r="8" spans="1:13" ht="15.6" x14ac:dyDescent="0.3">
      <c r="A8" s="26" t="s">
        <v>175</v>
      </c>
      <c r="B8" s="26" t="s">
        <v>33</v>
      </c>
      <c r="C8" s="26" t="s">
        <v>32</v>
      </c>
      <c r="D8" s="26" t="s">
        <v>50</v>
      </c>
      <c r="E8" s="26" t="s">
        <v>35</v>
      </c>
      <c r="F8" s="26" t="s">
        <v>5</v>
      </c>
      <c r="G8" s="27">
        <v>30</v>
      </c>
      <c r="H8" s="222">
        <v>28000</v>
      </c>
      <c r="I8" s="28"/>
      <c r="J8" s="32"/>
      <c r="K8" s="31">
        <f t="shared" si="0"/>
        <v>0</v>
      </c>
      <c r="L8" s="30">
        <f t="shared" si="1"/>
        <v>0</v>
      </c>
      <c r="M8" s="220"/>
    </row>
    <row r="9" spans="1:13" ht="15.6" x14ac:dyDescent="0.3">
      <c r="A9" s="26" t="s">
        <v>175</v>
      </c>
      <c r="B9" s="26" t="s">
        <v>33</v>
      </c>
      <c r="C9" s="26" t="s">
        <v>32</v>
      </c>
      <c r="D9" s="26" t="s">
        <v>50</v>
      </c>
      <c r="E9" s="26" t="s">
        <v>461</v>
      </c>
      <c r="F9" s="26" t="s">
        <v>5</v>
      </c>
      <c r="G9" s="27">
        <v>55</v>
      </c>
      <c r="H9" s="222">
        <v>16500</v>
      </c>
      <c r="I9" s="28"/>
      <c r="J9" s="29"/>
      <c r="K9" s="31">
        <f t="shared" si="0"/>
        <v>0</v>
      </c>
      <c r="L9" s="30">
        <f t="shared" si="1"/>
        <v>0</v>
      </c>
      <c r="M9" s="220"/>
    </row>
    <row r="10" spans="1:13" ht="15.6" x14ac:dyDescent="0.3">
      <c r="A10" s="26" t="s">
        <v>175</v>
      </c>
      <c r="B10" s="26" t="s">
        <v>33</v>
      </c>
      <c r="C10" s="26" t="s">
        <v>32</v>
      </c>
      <c r="D10" s="26" t="s">
        <v>50</v>
      </c>
      <c r="E10" s="26" t="s">
        <v>46</v>
      </c>
      <c r="F10" s="26" t="s">
        <v>5</v>
      </c>
      <c r="G10" s="27">
        <v>30</v>
      </c>
      <c r="H10" s="222">
        <v>18000</v>
      </c>
      <c r="I10" s="28"/>
      <c r="J10" s="29"/>
      <c r="K10" s="31">
        <f t="shared" si="0"/>
        <v>0</v>
      </c>
      <c r="L10" s="30">
        <f t="shared" si="1"/>
        <v>0</v>
      </c>
      <c r="M10" s="220"/>
    </row>
    <row r="11" spans="1:13" ht="15.6" x14ac:dyDescent="0.3">
      <c r="A11" s="26" t="s">
        <v>175</v>
      </c>
      <c r="B11" s="26" t="s">
        <v>33</v>
      </c>
      <c r="C11" s="26" t="s">
        <v>32</v>
      </c>
      <c r="D11" s="26" t="s">
        <v>50</v>
      </c>
      <c r="E11" s="26" t="s">
        <v>47</v>
      </c>
      <c r="F11" s="26" t="s">
        <v>5</v>
      </c>
      <c r="G11" s="27">
        <v>40</v>
      </c>
      <c r="H11" s="222">
        <v>18000</v>
      </c>
      <c r="I11" s="28"/>
      <c r="J11" s="29"/>
      <c r="K11" s="31">
        <f t="shared" si="0"/>
        <v>0</v>
      </c>
      <c r="L11" s="30">
        <f t="shared" si="1"/>
        <v>0</v>
      </c>
      <c r="M11" s="220"/>
    </row>
    <row r="12" spans="1:13" ht="15.6" x14ac:dyDescent="0.3">
      <c r="A12" s="26" t="s">
        <v>26</v>
      </c>
      <c r="B12" s="26" t="s">
        <v>33</v>
      </c>
      <c r="C12" s="26" t="s">
        <v>32</v>
      </c>
      <c r="D12" s="26" t="s">
        <v>50</v>
      </c>
      <c r="E12" s="26" t="s">
        <v>31</v>
      </c>
      <c r="F12" s="26" t="s">
        <v>5</v>
      </c>
      <c r="G12" s="27">
        <v>30</v>
      </c>
      <c r="H12" s="222">
        <v>37500</v>
      </c>
      <c r="I12" s="28"/>
      <c r="J12" s="29"/>
      <c r="K12" s="31">
        <f t="shared" si="0"/>
        <v>0</v>
      </c>
      <c r="L12" s="30">
        <f t="shared" si="1"/>
        <v>0</v>
      </c>
      <c r="M12" s="220"/>
    </row>
    <row r="13" spans="1:13" ht="15.6" x14ac:dyDescent="0.3">
      <c r="A13" s="26" t="s">
        <v>26</v>
      </c>
      <c r="B13" s="26" t="s">
        <v>33</v>
      </c>
      <c r="C13" s="26" t="s">
        <v>32</v>
      </c>
      <c r="D13" s="26" t="s">
        <v>50</v>
      </c>
      <c r="E13" s="26" t="s">
        <v>34</v>
      </c>
      <c r="F13" s="26" t="s">
        <v>5</v>
      </c>
      <c r="G13" s="27">
        <v>40</v>
      </c>
      <c r="H13" s="222">
        <v>37500</v>
      </c>
      <c r="I13" s="28"/>
      <c r="J13" s="29"/>
      <c r="K13" s="31">
        <f t="shared" si="0"/>
        <v>0</v>
      </c>
      <c r="L13" s="30">
        <f t="shared" si="1"/>
        <v>0</v>
      </c>
      <c r="M13" s="220"/>
    </row>
    <row r="14" spans="1:13" ht="15.6" x14ac:dyDescent="0.3">
      <c r="A14" s="26" t="s">
        <v>26</v>
      </c>
      <c r="B14" s="26" t="s">
        <v>33</v>
      </c>
      <c r="C14" s="26" t="s">
        <v>32</v>
      </c>
      <c r="D14" s="26" t="s">
        <v>50</v>
      </c>
      <c r="E14" s="26" t="s">
        <v>36</v>
      </c>
      <c r="F14" s="26" t="s">
        <v>5</v>
      </c>
      <c r="G14" s="27">
        <v>40</v>
      </c>
      <c r="H14" s="222">
        <v>26500</v>
      </c>
      <c r="I14" s="28"/>
      <c r="J14" s="29"/>
      <c r="K14" s="31">
        <f t="shared" si="0"/>
        <v>0</v>
      </c>
      <c r="L14" s="30">
        <f t="shared" si="1"/>
        <v>0</v>
      </c>
      <c r="M14" s="220"/>
    </row>
    <row r="15" spans="1:13" ht="15.6" x14ac:dyDescent="0.3">
      <c r="A15" s="26" t="s">
        <v>26</v>
      </c>
      <c r="B15" s="26" t="s">
        <v>33</v>
      </c>
      <c r="C15" s="26" t="s">
        <v>32</v>
      </c>
      <c r="D15" s="26" t="s">
        <v>50</v>
      </c>
      <c r="E15" s="26" t="s">
        <v>35</v>
      </c>
      <c r="F15" s="26" t="s">
        <v>5</v>
      </c>
      <c r="G15" s="27">
        <v>30</v>
      </c>
      <c r="H15" s="222">
        <v>48500</v>
      </c>
      <c r="I15" s="28"/>
      <c r="J15" s="29"/>
      <c r="K15" s="31">
        <f t="shared" si="0"/>
        <v>0</v>
      </c>
      <c r="L15" s="30">
        <f t="shared" si="1"/>
        <v>0</v>
      </c>
      <c r="M15" s="220"/>
    </row>
    <row r="16" spans="1:13" ht="15.6" x14ac:dyDescent="0.3">
      <c r="A16" s="26" t="s">
        <v>26</v>
      </c>
      <c r="B16" s="26" t="s">
        <v>33</v>
      </c>
      <c r="C16" s="26" t="s">
        <v>32</v>
      </c>
      <c r="D16" s="26" t="s">
        <v>50</v>
      </c>
      <c r="E16" s="26" t="s">
        <v>461</v>
      </c>
      <c r="F16" s="26" t="s">
        <v>5</v>
      </c>
      <c r="G16" s="27">
        <v>55</v>
      </c>
      <c r="H16" s="222">
        <v>26500</v>
      </c>
      <c r="I16" s="28"/>
      <c r="J16" s="29"/>
      <c r="K16" s="31">
        <f t="shared" si="0"/>
        <v>0</v>
      </c>
      <c r="L16" s="30">
        <f t="shared" si="1"/>
        <v>0</v>
      </c>
      <c r="M16" s="220"/>
    </row>
    <row r="17" spans="1:13" ht="15.6" x14ac:dyDescent="0.3">
      <c r="A17" s="26" t="s">
        <v>26</v>
      </c>
      <c r="B17" s="26" t="s">
        <v>33</v>
      </c>
      <c r="C17" s="26" t="s">
        <v>32</v>
      </c>
      <c r="D17" s="26" t="s">
        <v>50</v>
      </c>
      <c r="E17" s="26" t="s">
        <v>145</v>
      </c>
      <c r="F17" s="26" t="s">
        <v>5</v>
      </c>
      <c r="G17" s="27">
        <v>60</v>
      </c>
      <c r="H17" s="222">
        <v>28500</v>
      </c>
      <c r="I17" s="28"/>
      <c r="J17" s="29"/>
      <c r="K17" s="31">
        <f t="shared" si="0"/>
        <v>0</v>
      </c>
      <c r="L17" s="30">
        <f t="shared" si="1"/>
        <v>0</v>
      </c>
      <c r="M17" s="220"/>
    </row>
    <row r="18" spans="1:13" ht="15.6" x14ac:dyDescent="0.3">
      <c r="A18" s="26" t="s">
        <v>26</v>
      </c>
      <c r="B18" s="26" t="s">
        <v>33</v>
      </c>
      <c r="C18" s="26" t="s">
        <v>32</v>
      </c>
      <c r="D18" s="26" t="s">
        <v>50</v>
      </c>
      <c r="E18" s="26" t="s">
        <v>46</v>
      </c>
      <c r="F18" s="26" t="s">
        <v>5</v>
      </c>
      <c r="G18" s="27">
        <v>30</v>
      </c>
      <c r="H18" s="222">
        <v>30500</v>
      </c>
      <c r="I18" s="28"/>
      <c r="J18" s="29"/>
      <c r="K18" s="31">
        <f t="shared" si="0"/>
        <v>0</v>
      </c>
      <c r="L18" s="30">
        <f t="shared" si="1"/>
        <v>0</v>
      </c>
      <c r="M18" s="220"/>
    </row>
    <row r="19" spans="1:13" ht="15.6" x14ac:dyDescent="0.3">
      <c r="A19" s="26" t="s">
        <v>26</v>
      </c>
      <c r="B19" s="26" t="s">
        <v>33</v>
      </c>
      <c r="C19" s="26" t="s">
        <v>32</v>
      </c>
      <c r="D19" s="26" t="s">
        <v>50</v>
      </c>
      <c r="E19" s="26" t="s">
        <v>47</v>
      </c>
      <c r="F19" s="26" t="s">
        <v>5</v>
      </c>
      <c r="G19" s="27">
        <v>40</v>
      </c>
      <c r="H19" s="222">
        <v>30500</v>
      </c>
      <c r="I19" s="28"/>
      <c r="J19" s="29"/>
      <c r="K19" s="31">
        <f t="shared" si="0"/>
        <v>0</v>
      </c>
      <c r="L19" s="30">
        <f t="shared" si="1"/>
        <v>0</v>
      </c>
      <c r="M19" s="220"/>
    </row>
    <row r="20" spans="1:13" ht="15.6" x14ac:dyDescent="0.3">
      <c r="A20" s="26" t="s">
        <v>26</v>
      </c>
      <c r="B20" s="26" t="s">
        <v>33</v>
      </c>
      <c r="C20" s="26" t="s">
        <v>32</v>
      </c>
      <c r="D20" s="26" t="s">
        <v>50</v>
      </c>
      <c r="E20" s="26" t="s">
        <v>49</v>
      </c>
      <c r="F20" s="26" t="s">
        <v>5</v>
      </c>
      <c r="G20" s="27">
        <v>40</v>
      </c>
      <c r="H20" s="222">
        <v>35000</v>
      </c>
      <c r="I20" s="28"/>
      <c r="J20" s="29"/>
      <c r="K20" s="31">
        <f t="shared" si="0"/>
        <v>0</v>
      </c>
      <c r="L20" s="30">
        <f t="shared" si="1"/>
        <v>0</v>
      </c>
      <c r="M20" s="220"/>
    </row>
    <row r="21" spans="1:13" ht="15.6" x14ac:dyDescent="0.3">
      <c r="A21" s="26" t="s">
        <v>26</v>
      </c>
      <c r="B21" s="26" t="s">
        <v>33</v>
      </c>
      <c r="C21" s="26" t="s">
        <v>32</v>
      </c>
      <c r="D21" s="26" t="s">
        <v>50</v>
      </c>
      <c r="E21" s="26" t="s">
        <v>146</v>
      </c>
      <c r="F21" s="26" t="s">
        <v>5</v>
      </c>
      <c r="G21" s="27">
        <v>40</v>
      </c>
      <c r="H21" s="222">
        <v>19500</v>
      </c>
      <c r="I21" s="28"/>
      <c r="J21" s="29"/>
      <c r="K21" s="31">
        <f t="shared" si="0"/>
        <v>0</v>
      </c>
      <c r="L21" s="30">
        <f t="shared" si="1"/>
        <v>0</v>
      </c>
      <c r="M21" s="220"/>
    </row>
    <row r="22" spans="1:13" ht="15.6" x14ac:dyDescent="0.3">
      <c r="A22" s="26" t="s">
        <v>26</v>
      </c>
      <c r="B22" s="26" t="s">
        <v>33</v>
      </c>
      <c r="C22" s="26" t="s">
        <v>32</v>
      </c>
      <c r="D22" s="26" t="s">
        <v>50</v>
      </c>
      <c r="E22" s="26" t="s">
        <v>48</v>
      </c>
      <c r="F22" s="26" t="s">
        <v>5</v>
      </c>
      <c r="G22" s="27">
        <v>40</v>
      </c>
      <c r="H22" s="222">
        <v>19500</v>
      </c>
      <c r="I22" s="28"/>
      <c r="J22" s="29"/>
      <c r="K22" s="31">
        <f t="shared" si="0"/>
        <v>0</v>
      </c>
      <c r="L22" s="30">
        <f t="shared" si="1"/>
        <v>0</v>
      </c>
      <c r="M22" s="220"/>
    </row>
    <row r="23" spans="1:13" ht="15.6" x14ac:dyDescent="0.3">
      <c r="A23" s="26" t="s">
        <v>25</v>
      </c>
      <c r="B23" s="26" t="s">
        <v>33</v>
      </c>
      <c r="C23" s="26" t="s">
        <v>71</v>
      </c>
      <c r="D23" s="26" t="s">
        <v>50</v>
      </c>
      <c r="E23" s="26" t="s">
        <v>31</v>
      </c>
      <c r="F23" s="26" t="s">
        <v>5</v>
      </c>
      <c r="G23" s="27">
        <v>30</v>
      </c>
      <c r="H23" s="222">
        <v>217500</v>
      </c>
      <c r="I23" s="28"/>
      <c r="J23" s="29"/>
      <c r="K23" s="31">
        <f t="shared" si="0"/>
        <v>0</v>
      </c>
      <c r="L23" s="30">
        <f t="shared" si="1"/>
        <v>0</v>
      </c>
      <c r="M23" s="220"/>
    </row>
    <row r="24" spans="1:13" ht="15.6" x14ac:dyDescent="0.3">
      <c r="A24" s="26" t="s">
        <v>25</v>
      </c>
      <c r="B24" s="26" t="s">
        <v>33</v>
      </c>
      <c r="C24" s="26" t="s">
        <v>71</v>
      </c>
      <c r="D24" s="26" t="s">
        <v>50</v>
      </c>
      <c r="E24" s="26" t="s">
        <v>34</v>
      </c>
      <c r="F24" s="26" t="s">
        <v>5</v>
      </c>
      <c r="G24" s="27">
        <v>40</v>
      </c>
      <c r="H24" s="222">
        <v>217500</v>
      </c>
      <c r="I24" s="28"/>
      <c r="J24" s="29"/>
      <c r="K24" s="31">
        <f t="shared" si="0"/>
        <v>0</v>
      </c>
      <c r="L24" s="30">
        <f t="shared" si="1"/>
        <v>0</v>
      </c>
      <c r="M24" s="220"/>
    </row>
    <row r="25" spans="1:13" ht="15.6" x14ac:dyDescent="0.3">
      <c r="A25" s="26" t="s">
        <v>25</v>
      </c>
      <c r="B25" s="26" t="s">
        <v>33</v>
      </c>
      <c r="C25" s="26" t="s">
        <v>71</v>
      </c>
      <c r="D25" s="26" t="s">
        <v>50</v>
      </c>
      <c r="E25" s="26" t="s">
        <v>36</v>
      </c>
      <c r="F25" s="26" t="s">
        <v>5</v>
      </c>
      <c r="G25" s="27">
        <v>40</v>
      </c>
      <c r="H25" s="222">
        <v>162000</v>
      </c>
      <c r="I25" s="28"/>
      <c r="J25" s="29"/>
      <c r="K25" s="31">
        <f t="shared" si="0"/>
        <v>0</v>
      </c>
      <c r="L25" s="30">
        <f t="shared" si="1"/>
        <v>0</v>
      </c>
      <c r="M25" s="220"/>
    </row>
    <row r="26" spans="1:13" ht="15.6" x14ac:dyDescent="0.3">
      <c r="A26" s="26" t="s">
        <v>25</v>
      </c>
      <c r="B26" s="26" t="s">
        <v>33</v>
      </c>
      <c r="C26" s="26" t="s">
        <v>71</v>
      </c>
      <c r="D26" s="26" t="s">
        <v>50</v>
      </c>
      <c r="E26" s="26" t="s">
        <v>35</v>
      </c>
      <c r="F26" s="26" t="s">
        <v>5</v>
      </c>
      <c r="G26" s="27">
        <v>30</v>
      </c>
      <c r="H26" s="222">
        <v>290000</v>
      </c>
      <c r="I26" s="28"/>
      <c r="J26" s="32"/>
      <c r="K26" s="31">
        <f t="shared" si="0"/>
        <v>0</v>
      </c>
      <c r="L26" s="30">
        <f t="shared" si="1"/>
        <v>0</v>
      </c>
      <c r="M26" s="220"/>
    </row>
    <row r="27" spans="1:13" ht="15.6" x14ac:dyDescent="0.3">
      <c r="A27" s="26" t="s">
        <v>25</v>
      </c>
      <c r="B27" s="26" t="s">
        <v>33</v>
      </c>
      <c r="C27" s="26" t="s">
        <v>71</v>
      </c>
      <c r="D27" s="26" t="s">
        <v>50</v>
      </c>
      <c r="E27" s="26" t="s">
        <v>461</v>
      </c>
      <c r="F27" s="26" t="s">
        <v>5</v>
      </c>
      <c r="G27" s="27">
        <v>55</v>
      </c>
      <c r="H27" s="222">
        <v>162000</v>
      </c>
      <c r="I27" s="28"/>
      <c r="J27" s="29"/>
      <c r="K27" s="31">
        <f t="shared" si="0"/>
        <v>0</v>
      </c>
      <c r="L27" s="30">
        <f t="shared" si="1"/>
        <v>0</v>
      </c>
      <c r="M27" s="220"/>
    </row>
    <row r="28" spans="1:13" ht="15.6" x14ac:dyDescent="0.3">
      <c r="A28" s="26" t="s">
        <v>25</v>
      </c>
      <c r="B28" s="26" t="s">
        <v>33</v>
      </c>
      <c r="C28" s="26" t="s">
        <v>71</v>
      </c>
      <c r="D28" s="26" t="s">
        <v>50</v>
      </c>
      <c r="E28" s="26" t="s">
        <v>145</v>
      </c>
      <c r="F28" s="26" t="s">
        <v>5</v>
      </c>
      <c r="G28" s="27">
        <v>60</v>
      </c>
      <c r="H28" s="222">
        <v>176000</v>
      </c>
      <c r="I28" s="28"/>
      <c r="J28" s="29"/>
      <c r="K28" s="31">
        <f t="shared" si="0"/>
        <v>0</v>
      </c>
      <c r="L28" s="30">
        <f t="shared" si="1"/>
        <v>0</v>
      </c>
      <c r="M28" s="220"/>
    </row>
    <row r="29" spans="1:13" ht="15.6" x14ac:dyDescent="0.3">
      <c r="A29" s="26" t="s">
        <v>25</v>
      </c>
      <c r="B29" s="26" t="s">
        <v>33</v>
      </c>
      <c r="C29" s="26" t="s">
        <v>71</v>
      </c>
      <c r="D29" s="26" t="s">
        <v>50</v>
      </c>
      <c r="E29" s="26" t="s">
        <v>47</v>
      </c>
      <c r="F29" s="26" t="s">
        <v>5</v>
      </c>
      <c r="G29" s="27">
        <v>40</v>
      </c>
      <c r="H29" s="222">
        <v>190000</v>
      </c>
      <c r="I29" s="28"/>
      <c r="J29" s="29"/>
      <c r="K29" s="31">
        <f t="shared" si="0"/>
        <v>0</v>
      </c>
      <c r="L29" s="30">
        <f t="shared" si="1"/>
        <v>0</v>
      </c>
      <c r="M29" s="220"/>
    </row>
    <row r="30" spans="1:13" ht="15.6" x14ac:dyDescent="0.3">
      <c r="A30" s="26" t="s">
        <v>25</v>
      </c>
      <c r="B30" s="26" t="s">
        <v>33</v>
      </c>
      <c r="C30" s="26" t="s">
        <v>71</v>
      </c>
      <c r="D30" s="26" t="s">
        <v>50</v>
      </c>
      <c r="E30" s="26" t="s">
        <v>46</v>
      </c>
      <c r="F30" s="26" t="s">
        <v>5</v>
      </c>
      <c r="G30" s="27">
        <v>30</v>
      </c>
      <c r="H30" s="222">
        <v>190000</v>
      </c>
      <c r="I30" s="28"/>
      <c r="J30" s="29"/>
      <c r="K30" s="31">
        <f t="shared" si="0"/>
        <v>0</v>
      </c>
      <c r="L30" s="30">
        <f t="shared" si="1"/>
        <v>0</v>
      </c>
      <c r="M30" s="220"/>
    </row>
    <row r="31" spans="1:13" ht="15.6" x14ac:dyDescent="0.3">
      <c r="A31" s="26" t="s">
        <v>25</v>
      </c>
      <c r="B31" s="26" t="s">
        <v>33</v>
      </c>
      <c r="C31" s="26" t="s">
        <v>71</v>
      </c>
      <c r="D31" s="26" t="s">
        <v>50</v>
      </c>
      <c r="E31" s="26" t="s">
        <v>49</v>
      </c>
      <c r="F31" s="26" t="s">
        <v>5</v>
      </c>
      <c r="G31" s="27">
        <v>40</v>
      </c>
      <c r="H31" s="222">
        <v>143000</v>
      </c>
      <c r="I31" s="28"/>
      <c r="J31" s="29"/>
      <c r="K31" s="31">
        <f t="shared" si="0"/>
        <v>0</v>
      </c>
      <c r="L31" s="30">
        <f t="shared" si="1"/>
        <v>0</v>
      </c>
      <c r="M31" s="220"/>
    </row>
    <row r="32" spans="1:13" ht="15.6" x14ac:dyDescent="0.3">
      <c r="A32" s="26" t="s">
        <v>25</v>
      </c>
      <c r="B32" s="26" t="s">
        <v>33</v>
      </c>
      <c r="C32" s="26" t="s">
        <v>71</v>
      </c>
      <c r="D32" s="26" t="s">
        <v>50</v>
      </c>
      <c r="E32" s="26" t="s">
        <v>146</v>
      </c>
      <c r="F32" s="26" t="s">
        <v>5</v>
      </c>
      <c r="G32" s="27">
        <v>40</v>
      </c>
      <c r="H32" s="222">
        <v>85000</v>
      </c>
      <c r="I32" s="28"/>
      <c r="J32" s="29"/>
      <c r="K32" s="31">
        <f t="shared" si="0"/>
        <v>0</v>
      </c>
      <c r="L32" s="30">
        <f t="shared" si="1"/>
        <v>0</v>
      </c>
      <c r="M32" s="220"/>
    </row>
    <row r="33" spans="1:13" ht="15.6" x14ac:dyDescent="0.3">
      <c r="A33" s="26" t="s">
        <v>25</v>
      </c>
      <c r="B33" s="26" t="s">
        <v>33</v>
      </c>
      <c r="C33" s="26" t="s">
        <v>71</v>
      </c>
      <c r="D33" s="26" t="s">
        <v>50</v>
      </c>
      <c r="E33" s="26" t="s">
        <v>48</v>
      </c>
      <c r="F33" s="26" t="s">
        <v>5</v>
      </c>
      <c r="G33" s="27">
        <v>40</v>
      </c>
      <c r="H33" s="222">
        <v>85000</v>
      </c>
      <c r="I33" s="28"/>
      <c r="J33" s="29"/>
      <c r="K33" s="31">
        <f t="shared" si="0"/>
        <v>0</v>
      </c>
      <c r="L33" s="30">
        <f t="shared" si="1"/>
        <v>0</v>
      </c>
      <c r="M33" s="220"/>
    </row>
    <row r="34" spans="1:13" ht="15.6" x14ac:dyDescent="0.3">
      <c r="A34" s="26" t="s">
        <v>174</v>
      </c>
      <c r="B34" s="26" t="s">
        <v>33</v>
      </c>
      <c r="C34" s="26" t="s">
        <v>71</v>
      </c>
      <c r="D34" s="26" t="s">
        <v>50</v>
      </c>
      <c r="E34" s="26" t="s">
        <v>31</v>
      </c>
      <c r="F34" s="26" t="s">
        <v>5</v>
      </c>
      <c r="G34" s="27">
        <v>20</v>
      </c>
      <c r="H34" s="222">
        <v>805000</v>
      </c>
      <c r="I34" s="28"/>
      <c r="J34" s="32"/>
      <c r="K34" s="31">
        <f t="shared" si="0"/>
        <v>0</v>
      </c>
      <c r="L34" s="30">
        <f t="shared" si="1"/>
        <v>0</v>
      </c>
      <c r="M34" s="220"/>
    </row>
    <row r="35" spans="1:13" ht="15.6" x14ac:dyDescent="0.3">
      <c r="A35" s="26" t="s">
        <v>174</v>
      </c>
      <c r="B35" s="26" t="s">
        <v>33</v>
      </c>
      <c r="C35" s="26" t="s">
        <v>71</v>
      </c>
      <c r="D35" s="26" t="s">
        <v>50</v>
      </c>
      <c r="E35" s="26" t="s">
        <v>34</v>
      </c>
      <c r="F35" s="26" t="s">
        <v>5</v>
      </c>
      <c r="G35" s="27">
        <v>30</v>
      </c>
      <c r="H35" s="222">
        <v>805000</v>
      </c>
      <c r="I35" s="28"/>
      <c r="J35" s="32"/>
      <c r="K35" s="31">
        <f t="shared" si="0"/>
        <v>0</v>
      </c>
      <c r="L35" s="30">
        <f t="shared" si="1"/>
        <v>0</v>
      </c>
      <c r="M35" s="220"/>
    </row>
    <row r="36" spans="1:13" ht="15.6" x14ac:dyDescent="0.3">
      <c r="A36" s="26" t="s">
        <v>174</v>
      </c>
      <c r="B36" s="26" t="s">
        <v>33</v>
      </c>
      <c r="C36" s="26" t="s">
        <v>71</v>
      </c>
      <c r="D36" s="26" t="s">
        <v>50</v>
      </c>
      <c r="E36" s="26" t="s">
        <v>36</v>
      </c>
      <c r="F36" s="26" t="s">
        <v>5</v>
      </c>
      <c r="G36" s="27">
        <v>30</v>
      </c>
      <c r="H36" s="222">
        <v>233500</v>
      </c>
      <c r="I36" s="28"/>
      <c r="J36" s="29"/>
      <c r="K36" s="31">
        <f t="shared" si="0"/>
        <v>0</v>
      </c>
      <c r="L36" s="30">
        <f t="shared" si="1"/>
        <v>0</v>
      </c>
      <c r="M36" s="220"/>
    </row>
    <row r="37" spans="1:13" ht="15.6" x14ac:dyDescent="0.3">
      <c r="A37" s="26" t="s">
        <v>174</v>
      </c>
      <c r="B37" s="26" t="s">
        <v>33</v>
      </c>
      <c r="C37" s="26" t="s">
        <v>71</v>
      </c>
      <c r="D37" s="26" t="s">
        <v>50</v>
      </c>
      <c r="E37" s="26" t="s">
        <v>35</v>
      </c>
      <c r="F37" s="26" t="s">
        <v>5</v>
      </c>
      <c r="G37" s="27">
        <v>20</v>
      </c>
      <c r="H37" s="222">
        <v>957000</v>
      </c>
      <c r="I37" s="28"/>
      <c r="J37" s="32"/>
      <c r="K37" s="31">
        <f t="shared" si="0"/>
        <v>0</v>
      </c>
      <c r="L37" s="30">
        <f t="shared" si="1"/>
        <v>0</v>
      </c>
      <c r="M37" s="220"/>
    </row>
    <row r="38" spans="1:13" ht="15.6" x14ac:dyDescent="0.3">
      <c r="A38" s="26" t="s">
        <v>174</v>
      </c>
      <c r="B38" s="26" t="s">
        <v>33</v>
      </c>
      <c r="C38" s="26" t="s">
        <v>71</v>
      </c>
      <c r="D38" s="26" t="s">
        <v>50</v>
      </c>
      <c r="E38" s="26" t="s">
        <v>461</v>
      </c>
      <c r="F38" s="26" t="s">
        <v>5</v>
      </c>
      <c r="G38" s="27">
        <v>45</v>
      </c>
      <c r="H38" s="222">
        <v>233500</v>
      </c>
      <c r="I38" s="28"/>
      <c r="J38" s="29"/>
      <c r="K38" s="31">
        <f t="shared" si="0"/>
        <v>0</v>
      </c>
      <c r="L38" s="30">
        <f t="shared" si="1"/>
        <v>0</v>
      </c>
      <c r="M38" s="220"/>
    </row>
    <row r="39" spans="1:13" ht="15.6" x14ac:dyDescent="0.3">
      <c r="A39" s="26" t="s">
        <v>174</v>
      </c>
      <c r="B39" s="26" t="s">
        <v>33</v>
      </c>
      <c r="C39" s="26" t="s">
        <v>71</v>
      </c>
      <c r="D39" s="26" t="s">
        <v>50</v>
      </c>
      <c r="E39" s="26" t="s">
        <v>145</v>
      </c>
      <c r="F39" s="26" t="s">
        <v>5</v>
      </c>
      <c r="G39" s="27">
        <v>50</v>
      </c>
      <c r="H39" s="222">
        <v>628000</v>
      </c>
      <c r="I39" s="28"/>
      <c r="J39" s="32"/>
      <c r="K39" s="31">
        <f t="shared" si="0"/>
        <v>0</v>
      </c>
      <c r="L39" s="30">
        <f t="shared" si="1"/>
        <v>0</v>
      </c>
      <c r="M39" s="220"/>
    </row>
    <row r="40" spans="1:13" ht="15.6" x14ac:dyDescent="0.3">
      <c r="A40" s="26" t="s">
        <v>174</v>
      </c>
      <c r="B40" s="26" t="s">
        <v>33</v>
      </c>
      <c r="C40" s="26" t="s">
        <v>71</v>
      </c>
      <c r="D40" s="26" t="s">
        <v>50</v>
      </c>
      <c r="E40" s="26" t="s">
        <v>49</v>
      </c>
      <c r="F40" s="26" t="s">
        <v>5</v>
      </c>
      <c r="G40" s="27">
        <v>30</v>
      </c>
      <c r="H40" s="222">
        <v>140000</v>
      </c>
      <c r="I40" s="28"/>
      <c r="J40" s="29"/>
      <c r="K40" s="31">
        <f t="shared" si="0"/>
        <v>0</v>
      </c>
      <c r="L40" s="30">
        <f t="shared" si="1"/>
        <v>0</v>
      </c>
      <c r="M40" s="220"/>
    </row>
    <row r="41" spans="1:13" ht="15.6" x14ac:dyDescent="0.3">
      <c r="A41" s="26" t="s">
        <v>174</v>
      </c>
      <c r="B41" s="26" t="s">
        <v>33</v>
      </c>
      <c r="C41" s="26" t="s">
        <v>71</v>
      </c>
      <c r="D41" s="26" t="s">
        <v>50</v>
      </c>
      <c r="E41" s="26" t="s">
        <v>146</v>
      </c>
      <c r="F41" s="26" t="s">
        <v>5</v>
      </c>
      <c r="G41" s="27">
        <v>30</v>
      </c>
      <c r="H41" s="222">
        <v>188000</v>
      </c>
      <c r="I41" s="28"/>
      <c r="J41" s="29"/>
      <c r="K41" s="31">
        <f t="shared" si="0"/>
        <v>0</v>
      </c>
      <c r="L41" s="30">
        <f t="shared" si="1"/>
        <v>0</v>
      </c>
      <c r="M41" s="220"/>
    </row>
    <row r="42" spans="1:13" ht="15.6" x14ac:dyDescent="0.3">
      <c r="A42" s="26" t="s">
        <v>174</v>
      </c>
      <c r="B42" s="26" t="s">
        <v>33</v>
      </c>
      <c r="C42" s="26" t="s">
        <v>71</v>
      </c>
      <c r="D42" s="26" t="s">
        <v>50</v>
      </c>
      <c r="E42" s="26" t="s">
        <v>48</v>
      </c>
      <c r="F42" s="26" t="s">
        <v>5</v>
      </c>
      <c r="G42" s="27">
        <v>30</v>
      </c>
      <c r="H42" s="222">
        <v>188000</v>
      </c>
      <c r="I42" s="28"/>
      <c r="J42" s="29"/>
      <c r="K42" s="31">
        <f t="shared" si="0"/>
        <v>0</v>
      </c>
      <c r="L42" s="30">
        <f t="shared" si="1"/>
        <v>0</v>
      </c>
      <c r="M42" s="220"/>
    </row>
    <row r="43" spans="1:13" ht="15.6" x14ac:dyDescent="0.3">
      <c r="A43" s="26" t="s">
        <v>17</v>
      </c>
      <c r="B43" s="26" t="s">
        <v>33</v>
      </c>
      <c r="C43" s="26" t="s">
        <v>32</v>
      </c>
      <c r="D43" s="26" t="s">
        <v>50</v>
      </c>
      <c r="E43" s="26" t="s">
        <v>31</v>
      </c>
      <c r="F43" s="26" t="s">
        <v>5</v>
      </c>
      <c r="G43" s="27">
        <v>20</v>
      </c>
      <c r="H43" s="222">
        <v>490000</v>
      </c>
      <c r="I43" s="28"/>
      <c r="J43" s="32"/>
      <c r="K43" s="31">
        <f t="shared" si="0"/>
        <v>0</v>
      </c>
      <c r="L43" s="30">
        <f t="shared" si="1"/>
        <v>0</v>
      </c>
      <c r="M43" s="220"/>
    </row>
    <row r="44" spans="1:13" ht="15.6" x14ac:dyDescent="0.3">
      <c r="A44" s="26" t="s">
        <v>17</v>
      </c>
      <c r="B44" s="26" t="s">
        <v>33</v>
      </c>
      <c r="C44" s="26" t="s">
        <v>32</v>
      </c>
      <c r="D44" s="26" t="s">
        <v>50</v>
      </c>
      <c r="E44" s="26" t="s">
        <v>34</v>
      </c>
      <c r="F44" s="26" t="s">
        <v>5</v>
      </c>
      <c r="G44" s="27">
        <v>30</v>
      </c>
      <c r="H44" s="222">
        <v>490000</v>
      </c>
      <c r="I44" s="28"/>
      <c r="J44" s="32"/>
      <c r="K44" s="31">
        <f t="shared" si="0"/>
        <v>0</v>
      </c>
      <c r="L44" s="30">
        <f t="shared" si="1"/>
        <v>0</v>
      </c>
      <c r="M44" s="220"/>
    </row>
    <row r="45" spans="1:13" ht="15.6" x14ac:dyDescent="0.3">
      <c r="A45" s="26" t="s">
        <v>17</v>
      </c>
      <c r="B45" s="26" t="s">
        <v>33</v>
      </c>
      <c r="C45" s="26" t="s">
        <v>32</v>
      </c>
      <c r="D45" s="26" t="s">
        <v>50</v>
      </c>
      <c r="E45" s="26" t="s">
        <v>36</v>
      </c>
      <c r="F45" s="26" t="s">
        <v>5</v>
      </c>
      <c r="G45" s="27">
        <v>30</v>
      </c>
      <c r="H45" s="222">
        <v>130000</v>
      </c>
      <c r="I45" s="28"/>
      <c r="J45" s="29"/>
      <c r="K45" s="31">
        <f t="shared" si="0"/>
        <v>0</v>
      </c>
      <c r="L45" s="30">
        <f t="shared" si="1"/>
        <v>0</v>
      </c>
      <c r="M45" s="220"/>
    </row>
    <row r="46" spans="1:13" ht="15.6" x14ac:dyDescent="0.3">
      <c r="A46" s="26" t="s">
        <v>17</v>
      </c>
      <c r="B46" s="26" t="s">
        <v>33</v>
      </c>
      <c r="C46" s="26" t="s">
        <v>32</v>
      </c>
      <c r="D46" s="26" t="s">
        <v>50</v>
      </c>
      <c r="E46" s="26" t="s">
        <v>35</v>
      </c>
      <c r="F46" s="26" t="s">
        <v>5</v>
      </c>
      <c r="G46" s="27">
        <v>20</v>
      </c>
      <c r="H46" s="222">
        <v>389000</v>
      </c>
      <c r="I46" s="28"/>
      <c r="J46" s="29"/>
      <c r="K46" s="31">
        <f t="shared" si="0"/>
        <v>0</v>
      </c>
      <c r="L46" s="30">
        <f t="shared" si="1"/>
        <v>0</v>
      </c>
      <c r="M46" s="220"/>
    </row>
    <row r="47" spans="1:13" ht="15.6" x14ac:dyDescent="0.3">
      <c r="A47" s="26" t="s">
        <v>17</v>
      </c>
      <c r="B47" s="26" t="s">
        <v>33</v>
      </c>
      <c r="C47" s="26" t="s">
        <v>32</v>
      </c>
      <c r="D47" s="26" t="s">
        <v>50</v>
      </c>
      <c r="E47" s="26" t="s">
        <v>461</v>
      </c>
      <c r="F47" s="26" t="s">
        <v>5</v>
      </c>
      <c r="G47" s="27">
        <v>45</v>
      </c>
      <c r="H47" s="222">
        <v>130000</v>
      </c>
      <c r="I47" s="28"/>
      <c r="J47" s="29"/>
      <c r="K47" s="31">
        <f t="shared" si="0"/>
        <v>0</v>
      </c>
      <c r="L47" s="30">
        <f t="shared" si="1"/>
        <v>0</v>
      </c>
      <c r="M47" s="220"/>
    </row>
    <row r="48" spans="1:13" ht="15.6" x14ac:dyDescent="0.3">
      <c r="A48" s="26" t="s">
        <v>17</v>
      </c>
      <c r="B48" s="26" t="s">
        <v>33</v>
      </c>
      <c r="C48" s="26" t="s">
        <v>32</v>
      </c>
      <c r="D48" s="26" t="s">
        <v>50</v>
      </c>
      <c r="E48" s="26" t="s">
        <v>49</v>
      </c>
      <c r="F48" s="26" t="s">
        <v>5</v>
      </c>
      <c r="G48" s="27">
        <v>30</v>
      </c>
      <c r="H48" s="222">
        <v>140000</v>
      </c>
      <c r="I48" s="28"/>
      <c r="J48" s="29"/>
      <c r="K48" s="31">
        <f t="shared" si="0"/>
        <v>0</v>
      </c>
      <c r="L48" s="30">
        <f t="shared" si="1"/>
        <v>0</v>
      </c>
      <c r="M48" s="220"/>
    </row>
    <row r="49" spans="1:13" ht="15.6" x14ac:dyDescent="0.3">
      <c r="A49" s="26" t="s">
        <v>17</v>
      </c>
      <c r="B49" s="26" t="s">
        <v>33</v>
      </c>
      <c r="C49" s="26" t="s">
        <v>32</v>
      </c>
      <c r="D49" s="26" t="s">
        <v>50</v>
      </c>
      <c r="E49" s="26" t="s">
        <v>146</v>
      </c>
      <c r="F49" s="26" t="s">
        <v>5</v>
      </c>
      <c r="G49" s="27">
        <v>30</v>
      </c>
      <c r="H49" s="222">
        <v>494000</v>
      </c>
      <c r="I49" s="28"/>
      <c r="J49" s="29"/>
      <c r="K49" s="31">
        <f t="shared" si="0"/>
        <v>0</v>
      </c>
      <c r="L49" s="30">
        <f t="shared" si="1"/>
        <v>0</v>
      </c>
      <c r="M49" s="220"/>
    </row>
    <row r="50" spans="1:13" ht="15.6" x14ac:dyDescent="0.3">
      <c r="A50" s="26" t="s">
        <v>17</v>
      </c>
      <c r="B50" s="26" t="s">
        <v>33</v>
      </c>
      <c r="C50" s="26" t="s">
        <v>32</v>
      </c>
      <c r="D50" s="26" t="s">
        <v>50</v>
      </c>
      <c r="E50" s="26" t="s">
        <v>48</v>
      </c>
      <c r="F50" s="26" t="s">
        <v>5</v>
      </c>
      <c r="G50" s="27">
        <v>30</v>
      </c>
      <c r="H50" s="222">
        <v>494000</v>
      </c>
      <c r="I50" s="28"/>
      <c r="J50" s="29"/>
      <c r="K50" s="31">
        <f t="shared" si="0"/>
        <v>0</v>
      </c>
      <c r="L50" s="30">
        <f t="shared" si="1"/>
        <v>0</v>
      </c>
      <c r="M50" s="220"/>
    </row>
    <row r="51" spans="1:13" ht="15.6" x14ac:dyDescent="0.3">
      <c r="A51" s="26" t="s">
        <v>19</v>
      </c>
      <c r="B51" s="26" t="s">
        <v>33</v>
      </c>
      <c r="C51" s="26" t="s">
        <v>32</v>
      </c>
      <c r="D51" s="26" t="s">
        <v>50</v>
      </c>
      <c r="E51" s="26" t="s">
        <v>31</v>
      </c>
      <c r="F51" s="26" t="s">
        <v>5</v>
      </c>
      <c r="G51" s="27">
        <v>20</v>
      </c>
      <c r="H51" s="222">
        <v>120000</v>
      </c>
      <c r="I51" s="28"/>
      <c r="J51" s="32"/>
      <c r="K51" s="31">
        <f t="shared" si="0"/>
        <v>0</v>
      </c>
      <c r="L51" s="30">
        <f t="shared" si="1"/>
        <v>0</v>
      </c>
      <c r="M51" s="220"/>
    </row>
    <row r="52" spans="1:13" ht="15.6" x14ac:dyDescent="0.3">
      <c r="A52" s="26" t="s">
        <v>19</v>
      </c>
      <c r="B52" s="26" t="s">
        <v>33</v>
      </c>
      <c r="C52" s="26" t="s">
        <v>32</v>
      </c>
      <c r="D52" s="26" t="s">
        <v>50</v>
      </c>
      <c r="E52" s="26" t="s">
        <v>34</v>
      </c>
      <c r="F52" s="26" t="s">
        <v>5</v>
      </c>
      <c r="G52" s="27">
        <v>30</v>
      </c>
      <c r="H52" s="222">
        <v>120000</v>
      </c>
      <c r="I52" s="28"/>
      <c r="J52" s="32"/>
      <c r="K52" s="31">
        <f t="shared" si="0"/>
        <v>0</v>
      </c>
      <c r="L52" s="30">
        <f t="shared" si="1"/>
        <v>0</v>
      </c>
      <c r="M52" s="220"/>
    </row>
    <row r="53" spans="1:13" ht="15.6" x14ac:dyDescent="0.3">
      <c r="A53" s="26" t="s">
        <v>19</v>
      </c>
      <c r="B53" s="26" t="s">
        <v>33</v>
      </c>
      <c r="C53" s="26" t="s">
        <v>32</v>
      </c>
      <c r="D53" s="26" t="s">
        <v>50</v>
      </c>
      <c r="E53" s="26" t="s">
        <v>36</v>
      </c>
      <c r="F53" s="26" t="s">
        <v>5</v>
      </c>
      <c r="G53" s="27">
        <v>30</v>
      </c>
      <c r="H53" s="222">
        <v>160000</v>
      </c>
      <c r="I53" s="28"/>
      <c r="J53" s="29"/>
      <c r="K53" s="31">
        <f t="shared" si="0"/>
        <v>0</v>
      </c>
      <c r="L53" s="30">
        <f t="shared" si="1"/>
        <v>0</v>
      </c>
      <c r="M53" s="220"/>
    </row>
    <row r="54" spans="1:13" ht="15.6" x14ac:dyDescent="0.3">
      <c r="A54" s="26" t="s">
        <v>19</v>
      </c>
      <c r="B54" s="26" t="s">
        <v>33</v>
      </c>
      <c r="C54" s="26" t="s">
        <v>32</v>
      </c>
      <c r="D54" s="26" t="s">
        <v>50</v>
      </c>
      <c r="E54" s="26" t="s">
        <v>35</v>
      </c>
      <c r="F54" s="26" t="s">
        <v>5</v>
      </c>
      <c r="G54" s="27">
        <v>20</v>
      </c>
      <c r="H54" s="222">
        <v>445000</v>
      </c>
      <c r="I54" s="28"/>
      <c r="J54" s="29"/>
      <c r="K54" s="31">
        <f t="shared" si="0"/>
        <v>0</v>
      </c>
      <c r="L54" s="30">
        <f t="shared" si="1"/>
        <v>0</v>
      </c>
      <c r="M54" s="220"/>
    </row>
    <row r="55" spans="1:13" ht="15.6" x14ac:dyDescent="0.3">
      <c r="A55" s="26" t="s">
        <v>19</v>
      </c>
      <c r="B55" s="26" t="s">
        <v>33</v>
      </c>
      <c r="C55" s="26" t="s">
        <v>32</v>
      </c>
      <c r="D55" s="26" t="s">
        <v>50</v>
      </c>
      <c r="E55" s="26" t="s">
        <v>461</v>
      </c>
      <c r="F55" s="26" t="s">
        <v>5</v>
      </c>
      <c r="G55" s="27">
        <v>45</v>
      </c>
      <c r="H55" s="222">
        <v>160000</v>
      </c>
      <c r="I55" s="28"/>
      <c r="J55" s="29"/>
      <c r="K55" s="31">
        <f t="shared" si="0"/>
        <v>0</v>
      </c>
      <c r="L55" s="30">
        <f t="shared" si="1"/>
        <v>0</v>
      </c>
      <c r="M55" s="220"/>
    </row>
    <row r="56" spans="1:13" ht="15.6" x14ac:dyDescent="0.3">
      <c r="A56" s="26" t="s">
        <v>19</v>
      </c>
      <c r="B56" s="26" t="s">
        <v>33</v>
      </c>
      <c r="C56" s="26" t="s">
        <v>32</v>
      </c>
      <c r="D56" s="26" t="s">
        <v>50</v>
      </c>
      <c r="E56" s="26" t="s">
        <v>49</v>
      </c>
      <c r="F56" s="26" t="s">
        <v>5</v>
      </c>
      <c r="G56" s="27">
        <v>30</v>
      </c>
      <c r="H56" s="222">
        <v>108000</v>
      </c>
      <c r="I56" s="28"/>
      <c r="J56" s="29"/>
      <c r="K56" s="31">
        <f t="shared" si="0"/>
        <v>0</v>
      </c>
      <c r="L56" s="30">
        <f t="shared" si="1"/>
        <v>0</v>
      </c>
      <c r="M56" s="220"/>
    </row>
    <row r="57" spans="1:13" ht="15.6" x14ac:dyDescent="0.3">
      <c r="A57" s="26" t="s">
        <v>19</v>
      </c>
      <c r="B57" s="26" t="s">
        <v>33</v>
      </c>
      <c r="C57" s="26" t="s">
        <v>32</v>
      </c>
      <c r="D57" s="26" t="s">
        <v>50</v>
      </c>
      <c r="E57" s="26" t="s">
        <v>146</v>
      </c>
      <c r="F57" s="26" t="s">
        <v>5</v>
      </c>
      <c r="G57" s="27">
        <v>30</v>
      </c>
      <c r="H57" s="222">
        <v>118500</v>
      </c>
      <c r="I57" s="28"/>
      <c r="J57" s="29"/>
      <c r="K57" s="31">
        <f t="shared" si="0"/>
        <v>0</v>
      </c>
      <c r="L57" s="30">
        <f t="shared" si="1"/>
        <v>0</v>
      </c>
      <c r="M57" s="220"/>
    </row>
    <row r="58" spans="1:13" ht="15.6" x14ac:dyDescent="0.3">
      <c r="A58" s="26" t="s">
        <v>19</v>
      </c>
      <c r="B58" s="26" t="s">
        <v>33</v>
      </c>
      <c r="C58" s="26" t="s">
        <v>32</v>
      </c>
      <c r="D58" s="26" t="s">
        <v>50</v>
      </c>
      <c r="E58" s="26" t="s">
        <v>48</v>
      </c>
      <c r="F58" s="26" t="s">
        <v>5</v>
      </c>
      <c r="G58" s="27">
        <v>30</v>
      </c>
      <c r="H58" s="222">
        <v>118500</v>
      </c>
      <c r="I58" s="28"/>
      <c r="J58" s="29"/>
      <c r="K58" s="31">
        <f t="shared" si="0"/>
        <v>0</v>
      </c>
      <c r="L58" s="30">
        <f t="shared" si="1"/>
        <v>0</v>
      </c>
      <c r="M58" s="220"/>
    </row>
    <row r="59" spans="1:13" ht="15.6" x14ac:dyDescent="0.3">
      <c r="A59" s="26" t="s">
        <v>22</v>
      </c>
      <c r="B59" s="26" t="s">
        <v>33</v>
      </c>
      <c r="C59" s="26" t="s">
        <v>32</v>
      </c>
      <c r="D59" s="26" t="s">
        <v>50</v>
      </c>
      <c r="E59" s="26" t="s">
        <v>31</v>
      </c>
      <c r="F59" s="26" t="s">
        <v>5</v>
      </c>
      <c r="G59" s="27">
        <v>20</v>
      </c>
      <c r="H59" s="222">
        <v>1000000</v>
      </c>
      <c r="I59" s="28"/>
      <c r="J59" s="29"/>
      <c r="K59" s="31">
        <f t="shared" si="0"/>
        <v>0</v>
      </c>
      <c r="L59" s="30">
        <f t="shared" si="1"/>
        <v>0</v>
      </c>
      <c r="M59" s="220"/>
    </row>
    <row r="60" spans="1:13" ht="15.6" x14ac:dyDescent="0.3">
      <c r="A60" s="26" t="s">
        <v>22</v>
      </c>
      <c r="B60" s="26" t="s">
        <v>33</v>
      </c>
      <c r="C60" s="26" t="s">
        <v>32</v>
      </c>
      <c r="D60" s="26" t="s">
        <v>50</v>
      </c>
      <c r="E60" s="26" t="s">
        <v>34</v>
      </c>
      <c r="F60" s="26" t="s">
        <v>5</v>
      </c>
      <c r="G60" s="27">
        <v>30</v>
      </c>
      <c r="H60" s="222">
        <v>1000000</v>
      </c>
      <c r="I60" s="28"/>
      <c r="J60" s="29"/>
      <c r="K60" s="31">
        <f t="shared" si="0"/>
        <v>0</v>
      </c>
      <c r="L60" s="30">
        <f t="shared" si="1"/>
        <v>0</v>
      </c>
      <c r="M60" s="220"/>
    </row>
    <row r="61" spans="1:13" ht="15.6" x14ac:dyDescent="0.3">
      <c r="A61" s="26" t="s">
        <v>22</v>
      </c>
      <c r="B61" s="26" t="s">
        <v>33</v>
      </c>
      <c r="C61" s="26" t="s">
        <v>32</v>
      </c>
      <c r="D61" s="26" t="s">
        <v>50</v>
      </c>
      <c r="E61" s="26" t="s">
        <v>36</v>
      </c>
      <c r="F61" s="26" t="s">
        <v>5</v>
      </c>
      <c r="G61" s="27">
        <v>30</v>
      </c>
      <c r="H61" s="222">
        <v>615000</v>
      </c>
      <c r="I61" s="28"/>
      <c r="J61" s="29"/>
      <c r="K61" s="31">
        <f t="shared" si="0"/>
        <v>0</v>
      </c>
      <c r="L61" s="30">
        <f t="shared" si="1"/>
        <v>0</v>
      </c>
      <c r="M61" s="220"/>
    </row>
    <row r="62" spans="1:13" ht="15.6" x14ac:dyDescent="0.3">
      <c r="A62" s="26" t="s">
        <v>22</v>
      </c>
      <c r="B62" s="26" t="s">
        <v>33</v>
      </c>
      <c r="C62" s="26" t="s">
        <v>32</v>
      </c>
      <c r="D62" s="26" t="s">
        <v>50</v>
      </c>
      <c r="E62" s="26" t="s">
        <v>35</v>
      </c>
      <c r="F62" s="26" t="s">
        <v>5</v>
      </c>
      <c r="G62" s="27">
        <v>20</v>
      </c>
      <c r="H62" s="222">
        <v>650000</v>
      </c>
      <c r="I62" s="28"/>
      <c r="J62" s="29"/>
      <c r="K62" s="31">
        <f t="shared" si="0"/>
        <v>0</v>
      </c>
      <c r="L62" s="30">
        <f t="shared" si="1"/>
        <v>0</v>
      </c>
      <c r="M62" s="220"/>
    </row>
    <row r="63" spans="1:13" ht="15.6" x14ac:dyDescent="0.3">
      <c r="A63" s="26" t="s">
        <v>22</v>
      </c>
      <c r="B63" s="26" t="s">
        <v>33</v>
      </c>
      <c r="C63" s="26" t="s">
        <v>32</v>
      </c>
      <c r="D63" s="26" t="s">
        <v>50</v>
      </c>
      <c r="E63" s="26" t="s">
        <v>461</v>
      </c>
      <c r="F63" s="26" t="s">
        <v>5</v>
      </c>
      <c r="G63" s="27">
        <v>45</v>
      </c>
      <c r="H63" s="222">
        <v>615000</v>
      </c>
      <c r="I63" s="28"/>
      <c r="J63" s="29"/>
      <c r="K63" s="31">
        <f t="shared" si="0"/>
        <v>0</v>
      </c>
      <c r="L63" s="30">
        <f t="shared" si="1"/>
        <v>0</v>
      </c>
      <c r="M63" s="220"/>
    </row>
    <row r="64" spans="1:13" ht="15.6" x14ac:dyDescent="0.3">
      <c r="A64" s="26" t="s">
        <v>22</v>
      </c>
      <c r="B64" s="26" t="s">
        <v>33</v>
      </c>
      <c r="C64" s="26" t="s">
        <v>32</v>
      </c>
      <c r="D64" s="26" t="s">
        <v>50</v>
      </c>
      <c r="E64" s="26" t="s">
        <v>145</v>
      </c>
      <c r="F64" s="26" t="s">
        <v>5</v>
      </c>
      <c r="G64" s="27">
        <v>50</v>
      </c>
      <c r="H64" s="222">
        <v>750000</v>
      </c>
      <c r="I64" s="28"/>
      <c r="J64" s="29"/>
      <c r="K64" s="31">
        <f t="shared" si="0"/>
        <v>0</v>
      </c>
      <c r="L64" s="30">
        <f t="shared" si="1"/>
        <v>0</v>
      </c>
      <c r="M64" s="220"/>
    </row>
    <row r="65" spans="1:13" ht="15.6" x14ac:dyDescent="0.3">
      <c r="A65" s="26" t="s">
        <v>22</v>
      </c>
      <c r="B65" s="26" t="s">
        <v>33</v>
      </c>
      <c r="C65" s="26" t="s">
        <v>32</v>
      </c>
      <c r="D65" s="26" t="s">
        <v>50</v>
      </c>
      <c r="E65" s="26" t="s">
        <v>49</v>
      </c>
      <c r="F65" s="26" t="s">
        <v>5</v>
      </c>
      <c r="G65" s="27">
        <v>30</v>
      </c>
      <c r="H65" s="222">
        <v>65000</v>
      </c>
      <c r="I65" s="28"/>
      <c r="J65" s="29"/>
      <c r="K65" s="31">
        <f t="shared" si="0"/>
        <v>0</v>
      </c>
      <c r="L65" s="30">
        <f t="shared" si="1"/>
        <v>0</v>
      </c>
      <c r="M65" s="220"/>
    </row>
    <row r="66" spans="1:13" ht="15.6" x14ac:dyDescent="0.3">
      <c r="A66" s="26" t="s">
        <v>22</v>
      </c>
      <c r="B66" s="26" t="s">
        <v>33</v>
      </c>
      <c r="C66" s="26" t="s">
        <v>32</v>
      </c>
      <c r="D66" s="26" t="s">
        <v>50</v>
      </c>
      <c r="E66" s="26" t="s">
        <v>146</v>
      </c>
      <c r="F66" s="26" t="s">
        <v>5</v>
      </c>
      <c r="G66" s="27">
        <v>30</v>
      </c>
      <c r="H66" s="222">
        <v>835000</v>
      </c>
      <c r="I66" s="28"/>
      <c r="J66" s="29"/>
      <c r="K66" s="31">
        <f t="shared" si="0"/>
        <v>0</v>
      </c>
      <c r="L66" s="30">
        <f t="shared" si="1"/>
        <v>0</v>
      </c>
      <c r="M66" s="220"/>
    </row>
    <row r="67" spans="1:13" ht="15.6" x14ac:dyDescent="0.3">
      <c r="A67" s="26" t="s">
        <v>22</v>
      </c>
      <c r="B67" s="26" t="s">
        <v>33</v>
      </c>
      <c r="C67" s="26" t="s">
        <v>32</v>
      </c>
      <c r="D67" s="26" t="s">
        <v>50</v>
      </c>
      <c r="E67" s="26" t="s">
        <v>48</v>
      </c>
      <c r="F67" s="26" t="s">
        <v>5</v>
      </c>
      <c r="G67" s="27">
        <v>30</v>
      </c>
      <c r="H67" s="222">
        <v>835000</v>
      </c>
      <c r="I67" s="28"/>
      <c r="J67" s="29"/>
      <c r="K67" s="31">
        <f t="shared" si="0"/>
        <v>0</v>
      </c>
      <c r="L67" s="30">
        <f t="shared" si="1"/>
        <v>0</v>
      </c>
      <c r="M67" s="220"/>
    </row>
    <row r="68" spans="1:13" ht="15.6" x14ac:dyDescent="0.3">
      <c r="A68" s="26" t="s">
        <v>21</v>
      </c>
      <c r="B68" s="26" t="s">
        <v>33</v>
      </c>
      <c r="C68" s="26" t="s">
        <v>71</v>
      </c>
      <c r="D68" s="26" t="s">
        <v>50</v>
      </c>
      <c r="E68" s="26" t="s">
        <v>31</v>
      </c>
      <c r="F68" s="26" t="s">
        <v>5</v>
      </c>
      <c r="G68" s="27">
        <v>20</v>
      </c>
      <c r="H68" s="222">
        <v>2500000</v>
      </c>
      <c r="I68" s="28"/>
      <c r="J68" s="32"/>
      <c r="K68" s="31">
        <f t="shared" ref="K68:K131" si="2">I68*H68/30*J68</f>
        <v>0</v>
      </c>
      <c r="L68" s="30">
        <f t="shared" ref="L68:L131" si="3">K68*G68/1000</f>
        <v>0</v>
      </c>
      <c r="M68" s="220"/>
    </row>
    <row r="69" spans="1:13" ht="15.6" x14ac:dyDescent="0.3">
      <c r="A69" s="26" t="s">
        <v>21</v>
      </c>
      <c r="B69" s="26" t="s">
        <v>33</v>
      </c>
      <c r="C69" s="26" t="s">
        <v>71</v>
      </c>
      <c r="D69" s="26" t="s">
        <v>50</v>
      </c>
      <c r="E69" s="26" t="s">
        <v>34</v>
      </c>
      <c r="F69" s="26" t="s">
        <v>5</v>
      </c>
      <c r="G69" s="27">
        <v>30</v>
      </c>
      <c r="H69" s="222">
        <v>2500000</v>
      </c>
      <c r="I69" s="28"/>
      <c r="J69" s="32"/>
      <c r="K69" s="31">
        <f t="shared" si="2"/>
        <v>0</v>
      </c>
      <c r="L69" s="30">
        <f t="shared" si="3"/>
        <v>0</v>
      </c>
      <c r="M69" s="220"/>
    </row>
    <row r="70" spans="1:13" ht="15.6" x14ac:dyDescent="0.3">
      <c r="A70" s="26" t="s">
        <v>21</v>
      </c>
      <c r="B70" s="26" t="s">
        <v>33</v>
      </c>
      <c r="C70" s="26" t="s">
        <v>71</v>
      </c>
      <c r="D70" s="26" t="s">
        <v>50</v>
      </c>
      <c r="E70" s="26" t="s">
        <v>36</v>
      </c>
      <c r="F70" s="26" t="s">
        <v>5</v>
      </c>
      <c r="G70" s="27">
        <v>30</v>
      </c>
      <c r="H70" s="222">
        <v>2000000</v>
      </c>
      <c r="I70" s="28"/>
      <c r="J70" s="29"/>
      <c r="K70" s="31">
        <f t="shared" si="2"/>
        <v>0</v>
      </c>
      <c r="L70" s="30">
        <f t="shared" si="3"/>
        <v>0</v>
      </c>
      <c r="M70" s="220"/>
    </row>
    <row r="71" spans="1:13" ht="15.6" x14ac:dyDescent="0.3">
      <c r="A71" s="26" t="s">
        <v>21</v>
      </c>
      <c r="B71" s="26" t="s">
        <v>33</v>
      </c>
      <c r="C71" s="26" t="s">
        <v>71</v>
      </c>
      <c r="D71" s="26" t="s">
        <v>50</v>
      </c>
      <c r="E71" s="26" t="s">
        <v>35</v>
      </c>
      <c r="F71" s="26" t="s">
        <v>5</v>
      </c>
      <c r="G71" s="27">
        <v>20</v>
      </c>
      <c r="H71" s="222">
        <v>2000000</v>
      </c>
      <c r="I71" s="28"/>
      <c r="J71" s="29"/>
      <c r="K71" s="31">
        <f t="shared" si="2"/>
        <v>0</v>
      </c>
      <c r="L71" s="30">
        <f t="shared" si="3"/>
        <v>0</v>
      </c>
      <c r="M71" s="220"/>
    </row>
    <row r="72" spans="1:13" ht="15.6" x14ac:dyDescent="0.3">
      <c r="A72" s="26" t="s">
        <v>21</v>
      </c>
      <c r="B72" s="26" t="s">
        <v>33</v>
      </c>
      <c r="C72" s="26" t="s">
        <v>71</v>
      </c>
      <c r="D72" s="26" t="s">
        <v>50</v>
      </c>
      <c r="E72" s="26" t="s">
        <v>461</v>
      </c>
      <c r="F72" s="26" t="s">
        <v>5</v>
      </c>
      <c r="G72" s="27">
        <v>45</v>
      </c>
      <c r="H72" s="222">
        <v>2000000</v>
      </c>
      <c r="I72" s="28"/>
      <c r="J72" s="29"/>
      <c r="K72" s="31">
        <f t="shared" si="2"/>
        <v>0</v>
      </c>
      <c r="L72" s="30">
        <f t="shared" si="3"/>
        <v>0</v>
      </c>
      <c r="M72" s="220"/>
    </row>
    <row r="73" spans="1:13" ht="15.6" x14ac:dyDescent="0.3">
      <c r="A73" s="26" t="s">
        <v>21</v>
      </c>
      <c r="B73" s="26" t="s">
        <v>33</v>
      </c>
      <c r="C73" s="26" t="s">
        <v>71</v>
      </c>
      <c r="D73" s="26" t="s">
        <v>50</v>
      </c>
      <c r="E73" s="26" t="s">
        <v>145</v>
      </c>
      <c r="F73" s="26" t="s">
        <v>5</v>
      </c>
      <c r="G73" s="27">
        <v>50</v>
      </c>
      <c r="H73" s="222">
        <v>2500000</v>
      </c>
      <c r="I73" s="28"/>
      <c r="J73" s="29"/>
      <c r="K73" s="31">
        <f t="shared" si="2"/>
        <v>0</v>
      </c>
      <c r="L73" s="30">
        <f t="shared" si="3"/>
        <v>0</v>
      </c>
      <c r="M73" s="220"/>
    </row>
    <row r="74" spans="1:13" ht="15.6" x14ac:dyDescent="0.3">
      <c r="A74" s="26" t="s">
        <v>21</v>
      </c>
      <c r="B74" s="26" t="s">
        <v>33</v>
      </c>
      <c r="C74" s="26" t="s">
        <v>71</v>
      </c>
      <c r="D74" s="26" t="s">
        <v>50</v>
      </c>
      <c r="E74" s="26" t="s">
        <v>49</v>
      </c>
      <c r="F74" s="26" t="s">
        <v>5</v>
      </c>
      <c r="G74" s="27">
        <v>30</v>
      </c>
      <c r="H74" s="222">
        <v>185000</v>
      </c>
      <c r="I74" s="28"/>
      <c r="J74" s="29"/>
      <c r="K74" s="31">
        <f t="shared" si="2"/>
        <v>0</v>
      </c>
      <c r="L74" s="30">
        <f t="shared" si="3"/>
        <v>0</v>
      </c>
      <c r="M74" s="220"/>
    </row>
    <row r="75" spans="1:13" ht="15.6" x14ac:dyDescent="0.3">
      <c r="A75" s="26" t="s">
        <v>21</v>
      </c>
      <c r="B75" s="26" t="s">
        <v>33</v>
      </c>
      <c r="C75" s="26" t="s">
        <v>71</v>
      </c>
      <c r="D75" s="26" t="s">
        <v>50</v>
      </c>
      <c r="E75" s="26" t="s">
        <v>146</v>
      </c>
      <c r="F75" s="26" t="s">
        <v>5</v>
      </c>
      <c r="G75" s="27">
        <v>30</v>
      </c>
      <c r="H75" s="222">
        <v>1900000</v>
      </c>
      <c r="I75" s="28"/>
      <c r="J75" s="29"/>
      <c r="K75" s="31">
        <f t="shared" si="2"/>
        <v>0</v>
      </c>
      <c r="L75" s="30">
        <f t="shared" si="3"/>
        <v>0</v>
      </c>
      <c r="M75" s="220"/>
    </row>
    <row r="76" spans="1:13" ht="15.6" x14ac:dyDescent="0.3">
      <c r="A76" s="26" t="s">
        <v>21</v>
      </c>
      <c r="B76" s="26" t="s">
        <v>33</v>
      </c>
      <c r="C76" s="26" t="s">
        <v>71</v>
      </c>
      <c r="D76" s="26" t="s">
        <v>50</v>
      </c>
      <c r="E76" s="26" t="s">
        <v>48</v>
      </c>
      <c r="F76" s="26" t="s">
        <v>5</v>
      </c>
      <c r="G76" s="27">
        <v>30</v>
      </c>
      <c r="H76" s="222">
        <v>1900000</v>
      </c>
      <c r="I76" s="28"/>
      <c r="J76" s="29"/>
      <c r="K76" s="31">
        <f t="shared" si="2"/>
        <v>0</v>
      </c>
      <c r="L76" s="30">
        <f t="shared" si="3"/>
        <v>0</v>
      </c>
      <c r="M76" s="220"/>
    </row>
    <row r="77" spans="1:13" ht="15.6" x14ac:dyDescent="0.3">
      <c r="A77" s="26" t="s">
        <v>13</v>
      </c>
      <c r="B77" s="26" t="s">
        <v>33</v>
      </c>
      <c r="C77" s="26" t="s">
        <v>32</v>
      </c>
      <c r="D77" s="26" t="s">
        <v>50</v>
      </c>
      <c r="E77" s="26" t="s">
        <v>31</v>
      </c>
      <c r="F77" s="26" t="s">
        <v>5</v>
      </c>
      <c r="G77" s="27">
        <v>20</v>
      </c>
      <c r="H77" s="222">
        <v>29000</v>
      </c>
      <c r="I77" s="28"/>
      <c r="J77" s="29"/>
      <c r="K77" s="31">
        <f t="shared" si="2"/>
        <v>0</v>
      </c>
      <c r="L77" s="30">
        <f t="shared" si="3"/>
        <v>0</v>
      </c>
      <c r="M77" s="220"/>
    </row>
    <row r="78" spans="1:13" ht="15.6" x14ac:dyDescent="0.3">
      <c r="A78" s="26" t="s">
        <v>13</v>
      </c>
      <c r="B78" s="26" t="s">
        <v>33</v>
      </c>
      <c r="C78" s="26" t="s">
        <v>32</v>
      </c>
      <c r="D78" s="26" t="s">
        <v>50</v>
      </c>
      <c r="E78" s="26" t="s">
        <v>34</v>
      </c>
      <c r="F78" s="26" t="s">
        <v>5</v>
      </c>
      <c r="G78" s="27">
        <v>30</v>
      </c>
      <c r="H78" s="222">
        <v>29000</v>
      </c>
      <c r="I78" s="28"/>
      <c r="J78" s="29"/>
      <c r="K78" s="31">
        <f t="shared" si="2"/>
        <v>0</v>
      </c>
      <c r="L78" s="30">
        <f t="shared" si="3"/>
        <v>0</v>
      </c>
      <c r="M78" s="220"/>
    </row>
    <row r="79" spans="1:13" ht="15.6" x14ac:dyDescent="0.3">
      <c r="A79" s="26" t="s">
        <v>13</v>
      </c>
      <c r="B79" s="26" t="s">
        <v>33</v>
      </c>
      <c r="C79" s="26" t="s">
        <v>32</v>
      </c>
      <c r="D79" s="26" t="s">
        <v>50</v>
      </c>
      <c r="E79" s="26" t="s">
        <v>36</v>
      </c>
      <c r="F79" s="26" t="s">
        <v>5</v>
      </c>
      <c r="G79" s="27">
        <v>30</v>
      </c>
      <c r="H79" s="222">
        <v>16500</v>
      </c>
      <c r="I79" s="28"/>
      <c r="J79" s="32"/>
      <c r="K79" s="31">
        <f t="shared" si="2"/>
        <v>0</v>
      </c>
      <c r="L79" s="30">
        <f t="shared" si="3"/>
        <v>0</v>
      </c>
      <c r="M79" s="220"/>
    </row>
    <row r="80" spans="1:13" ht="15.6" x14ac:dyDescent="0.3">
      <c r="A80" s="26" t="s">
        <v>13</v>
      </c>
      <c r="B80" s="26" t="s">
        <v>33</v>
      </c>
      <c r="C80" s="26" t="s">
        <v>32</v>
      </c>
      <c r="D80" s="26" t="s">
        <v>50</v>
      </c>
      <c r="E80" s="26" t="s">
        <v>35</v>
      </c>
      <c r="F80" s="26" t="s">
        <v>5</v>
      </c>
      <c r="G80" s="27">
        <v>20</v>
      </c>
      <c r="H80" s="222">
        <v>30000</v>
      </c>
      <c r="I80" s="28"/>
      <c r="J80" s="29"/>
      <c r="K80" s="31">
        <f t="shared" si="2"/>
        <v>0</v>
      </c>
      <c r="L80" s="30">
        <f t="shared" si="3"/>
        <v>0</v>
      </c>
      <c r="M80" s="220"/>
    </row>
    <row r="81" spans="1:13" ht="15.6" x14ac:dyDescent="0.3">
      <c r="A81" s="26" t="s">
        <v>13</v>
      </c>
      <c r="B81" s="26" t="s">
        <v>33</v>
      </c>
      <c r="C81" s="26" t="s">
        <v>32</v>
      </c>
      <c r="D81" s="26" t="s">
        <v>50</v>
      </c>
      <c r="E81" s="26" t="s">
        <v>461</v>
      </c>
      <c r="F81" s="26" t="s">
        <v>5</v>
      </c>
      <c r="G81" s="27">
        <v>45</v>
      </c>
      <c r="H81" s="222">
        <v>16500</v>
      </c>
      <c r="I81" s="28"/>
      <c r="J81" s="29"/>
      <c r="K81" s="31">
        <f t="shared" si="2"/>
        <v>0</v>
      </c>
      <c r="L81" s="30">
        <f t="shared" si="3"/>
        <v>0</v>
      </c>
      <c r="M81" s="220"/>
    </row>
    <row r="82" spans="1:13" ht="15.6" x14ac:dyDescent="0.3">
      <c r="A82" s="26" t="s">
        <v>13</v>
      </c>
      <c r="B82" s="26" t="s">
        <v>33</v>
      </c>
      <c r="C82" s="26" t="s">
        <v>32</v>
      </c>
      <c r="D82" s="26" t="s">
        <v>50</v>
      </c>
      <c r="E82" s="26" t="s">
        <v>145</v>
      </c>
      <c r="F82" s="26" t="s">
        <v>5</v>
      </c>
      <c r="G82" s="27">
        <v>50</v>
      </c>
      <c r="H82" s="222">
        <v>22000</v>
      </c>
      <c r="I82" s="28"/>
      <c r="J82" s="29"/>
      <c r="K82" s="31">
        <f t="shared" si="2"/>
        <v>0</v>
      </c>
      <c r="L82" s="30">
        <f t="shared" si="3"/>
        <v>0</v>
      </c>
      <c r="M82" s="220"/>
    </row>
    <row r="83" spans="1:13" ht="15.6" x14ac:dyDescent="0.3">
      <c r="A83" s="26" t="s">
        <v>13</v>
      </c>
      <c r="B83" s="26" t="s">
        <v>33</v>
      </c>
      <c r="C83" s="26" t="s">
        <v>32</v>
      </c>
      <c r="D83" s="26" t="s">
        <v>50</v>
      </c>
      <c r="E83" s="26" t="s">
        <v>46</v>
      </c>
      <c r="F83" s="26" t="s">
        <v>5</v>
      </c>
      <c r="G83" s="27">
        <v>20</v>
      </c>
      <c r="H83" s="222">
        <v>24500</v>
      </c>
      <c r="I83" s="28"/>
      <c r="J83" s="32"/>
      <c r="K83" s="31">
        <f t="shared" si="2"/>
        <v>0</v>
      </c>
      <c r="L83" s="30">
        <f t="shared" si="3"/>
        <v>0</v>
      </c>
      <c r="M83" s="220"/>
    </row>
    <row r="84" spans="1:13" ht="15.6" x14ac:dyDescent="0.3">
      <c r="A84" s="26" t="s">
        <v>13</v>
      </c>
      <c r="B84" s="26" t="s">
        <v>33</v>
      </c>
      <c r="C84" s="26" t="s">
        <v>32</v>
      </c>
      <c r="D84" s="26" t="s">
        <v>50</v>
      </c>
      <c r="E84" s="26" t="s">
        <v>47</v>
      </c>
      <c r="F84" s="26" t="s">
        <v>5</v>
      </c>
      <c r="G84" s="27">
        <v>30</v>
      </c>
      <c r="H84" s="222">
        <v>24500</v>
      </c>
      <c r="I84" s="28"/>
      <c r="J84" s="29"/>
      <c r="K84" s="31">
        <f t="shared" si="2"/>
        <v>0</v>
      </c>
      <c r="L84" s="30">
        <f t="shared" si="3"/>
        <v>0</v>
      </c>
      <c r="M84" s="220"/>
    </row>
    <row r="85" spans="1:13" ht="15.6" x14ac:dyDescent="0.3">
      <c r="A85" s="26" t="s">
        <v>13</v>
      </c>
      <c r="B85" s="26" t="s">
        <v>33</v>
      </c>
      <c r="C85" s="26" t="s">
        <v>32</v>
      </c>
      <c r="D85" s="26" t="s">
        <v>50</v>
      </c>
      <c r="E85" s="26" t="s">
        <v>49</v>
      </c>
      <c r="F85" s="26" t="s">
        <v>5</v>
      </c>
      <c r="G85" s="27">
        <v>30</v>
      </c>
      <c r="H85" s="222">
        <v>26500</v>
      </c>
      <c r="I85" s="28"/>
      <c r="J85" s="29"/>
      <c r="K85" s="31">
        <f t="shared" si="2"/>
        <v>0</v>
      </c>
      <c r="L85" s="30">
        <f t="shared" si="3"/>
        <v>0</v>
      </c>
      <c r="M85" s="220"/>
    </row>
    <row r="86" spans="1:13" ht="15.6" x14ac:dyDescent="0.3">
      <c r="A86" s="26" t="s">
        <v>13</v>
      </c>
      <c r="B86" s="26" t="s">
        <v>33</v>
      </c>
      <c r="C86" s="26" t="s">
        <v>32</v>
      </c>
      <c r="D86" s="26" t="s">
        <v>50</v>
      </c>
      <c r="E86" s="26" t="s">
        <v>146</v>
      </c>
      <c r="F86" s="26" t="s">
        <v>5</v>
      </c>
      <c r="G86" s="27">
        <v>30</v>
      </c>
      <c r="H86" s="222">
        <v>8000</v>
      </c>
      <c r="I86" s="28"/>
      <c r="J86" s="29"/>
      <c r="K86" s="31">
        <f t="shared" si="2"/>
        <v>0</v>
      </c>
      <c r="L86" s="30">
        <f t="shared" si="3"/>
        <v>0</v>
      </c>
      <c r="M86" s="220"/>
    </row>
    <row r="87" spans="1:13" ht="15.6" x14ac:dyDescent="0.3">
      <c r="A87" s="26" t="s">
        <v>13</v>
      </c>
      <c r="B87" s="26" t="s">
        <v>33</v>
      </c>
      <c r="C87" s="26" t="s">
        <v>32</v>
      </c>
      <c r="D87" s="26" t="s">
        <v>50</v>
      </c>
      <c r="E87" s="26" t="s">
        <v>48</v>
      </c>
      <c r="F87" s="26" t="s">
        <v>5</v>
      </c>
      <c r="G87" s="27">
        <v>30</v>
      </c>
      <c r="H87" s="222">
        <v>8000</v>
      </c>
      <c r="I87" s="28"/>
      <c r="J87" s="29"/>
      <c r="K87" s="31">
        <f t="shared" si="2"/>
        <v>0</v>
      </c>
      <c r="L87" s="30">
        <f t="shared" si="3"/>
        <v>0</v>
      </c>
      <c r="M87" s="220"/>
    </row>
    <row r="88" spans="1:13" ht="15.6" x14ac:dyDescent="0.3">
      <c r="A88" s="26" t="s">
        <v>176</v>
      </c>
      <c r="B88" s="26" t="s">
        <v>33</v>
      </c>
      <c r="C88" s="26" t="s">
        <v>32</v>
      </c>
      <c r="D88" s="26" t="s">
        <v>50</v>
      </c>
      <c r="E88" s="26" t="s">
        <v>31</v>
      </c>
      <c r="F88" s="26" t="s">
        <v>5</v>
      </c>
      <c r="G88" s="27">
        <v>20</v>
      </c>
      <c r="H88" s="222">
        <v>134000</v>
      </c>
      <c r="I88" s="28"/>
      <c r="J88" s="29"/>
      <c r="K88" s="31">
        <f t="shared" si="2"/>
        <v>0</v>
      </c>
      <c r="L88" s="30">
        <f t="shared" si="3"/>
        <v>0</v>
      </c>
      <c r="M88" s="220"/>
    </row>
    <row r="89" spans="1:13" ht="15.6" x14ac:dyDescent="0.3">
      <c r="A89" s="26" t="s">
        <v>176</v>
      </c>
      <c r="B89" s="26" t="s">
        <v>33</v>
      </c>
      <c r="C89" s="26" t="s">
        <v>32</v>
      </c>
      <c r="D89" s="26" t="s">
        <v>50</v>
      </c>
      <c r="E89" s="26" t="s">
        <v>34</v>
      </c>
      <c r="F89" s="26" t="s">
        <v>5</v>
      </c>
      <c r="G89" s="27">
        <v>30</v>
      </c>
      <c r="H89" s="222">
        <v>134000</v>
      </c>
      <c r="I89" s="28"/>
      <c r="J89" s="29"/>
      <c r="K89" s="31">
        <f t="shared" si="2"/>
        <v>0</v>
      </c>
      <c r="L89" s="30">
        <f t="shared" si="3"/>
        <v>0</v>
      </c>
      <c r="M89" s="220"/>
    </row>
    <row r="90" spans="1:13" ht="15.6" x14ac:dyDescent="0.3">
      <c r="A90" s="26" t="s">
        <v>176</v>
      </c>
      <c r="B90" s="26" t="s">
        <v>33</v>
      </c>
      <c r="C90" s="26" t="s">
        <v>32</v>
      </c>
      <c r="D90" s="26" t="s">
        <v>50</v>
      </c>
      <c r="E90" s="26" t="s">
        <v>36</v>
      </c>
      <c r="F90" s="26" t="s">
        <v>5</v>
      </c>
      <c r="G90" s="27">
        <v>30</v>
      </c>
      <c r="H90" s="222">
        <v>26500</v>
      </c>
      <c r="I90" s="28"/>
      <c r="J90" s="32"/>
      <c r="K90" s="31">
        <f t="shared" si="2"/>
        <v>0</v>
      </c>
      <c r="L90" s="30">
        <f t="shared" si="3"/>
        <v>0</v>
      </c>
      <c r="M90" s="220"/>
    </row>
    <row r="91" spans="1:13" ht="15.6" x14ac:dyDescent="0.3">
      <c r="A91" s="26" t="s">
        <v>176</v>
      </c>
      <c r="B91" s="26" t="s">
        <v>33</v>
      </c>
      <c r="C91" s="26" t="s">
        <v>32</v>
      </c>
      <c r="D91" s="26" t="s">
        <v>50</v>
      </c>
      <c r="E91" s="26" t="s">
        <v>35</v>
      </c>
      <c r="F91" s="26" t="s">
        <v>5</v>
      </c>
      <c r="G91" s="27">
        <v>20</v>
      </c>
      <c r="H91" s="222">
        <v>122500</v>
      </c>
      <c r="I91" s="28"/>
      <c r="J91" s="29"/>
      <c r="K91" s="31">
        <f t="shared" si="2"/>
        <v>0</v>
      </c>
      <c r="L91" s="30">
        <f t="shared" si="3"/>
        <v>0</v>
      </c>
      <c r="M91" s="220"/>
    </row>
    <row r="92" spans="1:13" ht="15.6" x14ac:dyDescent="0.3">
      <c r="A92" s="26" t="s">
        <v>176</v>
      </c>
      <c r="B92" s="26" t="s">
        <v>33</v>
      </c>
      <c r="C92" s="26" t="s">
        <v>32</v>
      </c>
      <c r="D92" s="26" t="s">
        <v>50</v>
      </c>
      <c r="E92" s="26" t="s">
        <v>461</v>
      </c>
      <c r="F92" s="26" t="s">
        <v>5</v>
      </c>
      <c r="G92" s="27">
        <v>45</v>
      </c>
      <c r="H92" s="222">
        <v>26500</v>
      </c>
      <c r="I92" s="28"/>
      <c r="J92" s="29"/>
      <c r="K92" s="31">
        <f t="shared" si="2"/>
        <v>0</v>
      </c>
      <c r="L92" s="30">
        <f t="shared" si="3"/>
        <v>0</v>
      </c>
      <c r="M92" s="220"/>
    </row>
    <row r="93" spans="1:13" ht="15.6" x14ac:dyDescent="0.3">
      <c r="A93" s="26" t="s">
        <v>176</v>
      </c>
      <c r="B93" s="26" t="s">
        <v>33</v>
      </c>
      <c r="C93" s="26" t="s">
        <v>32</v>
      </c>
      <c r="D93" s="26" t="s">
        <v>50</v>
      </c>
      <c r="E93" s="26" t="s">
        <v>145</v>
      </c>
      <c r="F93" s="26" t="s">
        <v>5</v>
      </c>
      <c r="G93" s="27">
        <v>50</v>
      </c>
      <c r="H93" s="222">
        <v>90000</v>
      </c>
      <c r="I93" s="28"/>
      <c r="J93" s="29"/>
      <c r="K93" s="31">
        <f t="shared" si="2"/>
        <v>0</v>
      </c>
      <c r="L93" s="30">
        <f t="shared" si="3"/>
        <v>0</v>
      </c>
      <c r="M93" s="220"/>
    </row>
    <row r="94" spans="1:13" ht="15.6" x14ac:dyDescent="0.3">
      <c r="A94" s="26" t="s">
        <v>176</v>
      </c>
      <c r="B94" s="26" t="s">
        <v>33</v>
      </c>
      <c r="C94" s="26" t="s">
        <v>32</v>
      </c>
      <c r="D94" s="26" t="s">
        <v>50</v>
      </c>
      <c r="E94" s="26" t="s">
        <v>49</v>
      </c>
      <c r="F94" s="26" t="s">
        <v>5</v>
      </c>
      <c r="G94" s="27">
        <v>30</v>
      </c>
      <c r="H94" s="222">
        <v>43000</v>
      </c>
      <c r="I94" s="28"/>
      <c r="J94" s="29"/>
      <c r="K94" s="31">
        <f t="shared" si="2"/>
        <v>0</v>
      </c>
      <c r="L94" s="30">
        <f t="shared" si="3"/>
        <v>0</v>
      </c>
      <c r="M94" s="220"/>
    </row>
    <row r="95" spans="1:13" ht="15.6" x14ac:dyDescent="0.3">
      <c r="A95" s="26" t="s">
        <v>176</v>
      </c>
      <c r="B95" s="26" t="s">
        <v>33</v>
      </c>
      <c r="C95" s="26" t="s">
        <v>32</v>
      </c>
      <c r="D95" s="26" t="s">
        <v>50</v>
      </c>
      <c r="E95" s="26" t="s">
        <v>146</v>
      </c>
      <c r="F95" s="26" t="s">
        <v>5</v>
      </c>
      <c r="G95" s="27">
        <v>30</v>
      </c>
      <c r="H95" s="222">
        <v>122000</v>
      </c>
      <c r="I95" s="28"/>
      <c r="J95" s="32"/>
      <c r="K95" s="31">
        <f t="shared" si="2"/>
        <v>0</v>
      </c>
      <c r="L95" s="30">
        <f t="shared" si="3"/>
        <v>0</v>
      </c>
      <c r="M95" s="220"/>
    </row>
    <row r="96" spans="1:13" ht="15.6" x14ac:dyDescent="0.3">
      <c r="A96" s="26" t="s">
        <v>176</v>
      </c>
      <c r="B96" s="26" t="s">
        <v>33</v>
      </c>
      <c r="C96" s="26" t="s">
        <v>32</v>
      </c>
      <c r="D96" s="26" t="s">
        <v>50</v>
      </c>
      <c r="E96" s="26" t="s">
        <v>48</v>
      </c>
      <c r="F96" s="26" t="s">
        <v>5</v>
      </c>
      <c r="G96" s="27">
        <v>30</v>
      </c>
      <c r="H96" s="222">
        <v>122000</v>
      </c>
      <c r="I96" s="28"/>
      <c r="J96" s="29"/>
      <c r="K96" s="31">
        <f t="shared" si="2"/>
        <v>0</v>
      </c>
      <c r="L96" s="30">
        <f t="shared" si="3"/>
        <v>0</v>
      </c>
      <c r="M96" s="220"/>
    </row>
    <row r="97" spans="1:13" ht="15.6" x14ac:dyDescent="0.3">
      <c r="A97" s="26" t="s">
        <v>30</v>
      </c>
      <c r="B97" s="26" t="s">
        <v>33</v>
      </c>
      <c r="C97" s="26" t="s">
        <v>32</v>
      </c>
      <c r="D97" s="26" t="s">
        <v>50</v>
      </c>
      <c r="E97" s="26" t="s">
        <v>31</v>
      </c>
      <c r="F97" s="26" t="s">
        <v>5</v>
      </c>
      <c r="G97" s="27">
        <v>30</v>
      </c>
      <c r="H97" s="222">
        <v>20500</v>
      </c>
      <c r="I97" s="28"/>
      <c r="J97" s="29"/>
      <c r="K97" s="31">
        <f t="shared" si="2"/>
        <v>0</v>
      </c>
      <c r="L97" s="30">
        <f t="shared" si="3"/>
        <v>0</v>
      </c>
      <c r="M97" s="220"/>
    </row>
    <row r="98" spans="1:13" ht="15.6" x14ac:dyDescent="0.3">
      <c r="A98" s="26" t="s">
        <v>30</v>
      </c>
      <c r="B98" s="26" t="s">
        <v>33</v>
      </c>
      <c r="C98" s="26" t="s">
        <v>32</v>
      </c>
      <c r="D98" s="26" t="s">
        <v>50</v>
      </c>
      <c r="E98" s="26" t="s">
        <v>34</v>
      </c>
      <c r="F98" s="26" t="s">
        <v>5</v>
      </c>
      <c r="G98" s="27">
        <v>40</v>
      </c>
      <c r="H98" s="222">
        <v>20500</v>
      </c>
      <c r="I98" s="28"/>
      <c r="J98" s="29"/>
      <c r="K98" s="31">
        <f t="shared" si="2"/>
        <v>0</v>
      </c>
      <c r="L98" s="30">
        <f t="shared" si="3"/>
        <v>0</v>
      </c>
      <c r="M98" s="220"/>
    </row>
    <row r="99" spans="1:13" ht="15.6" x14ac:dyDescent="0.3">
      <c r="A99" s="26" t="s">
        <v>30</v>
      </c>
      <c r="B99" s="26" t="s">
        <v>33</v>
      </c>
      <c r="C99" s="26" t="s">
        <v>32</v>
      </c>
      <c r="D99" s="26" t="s">
        <v>50</v>
      </c>
      <c r="E99" s="26" t="s">
        <v>49</v>
      </c>
      <c r="F99" s="26" t="s">
        <v>5</v>
      </c>
      <c r="G99" s="27">
        <v>40</v>
      </c>
      <c r="H99" s="222">
        <v>15000</v>
      </c>
      <c r="I99" s="28"/>
      <c r="J99" s="29"/>
      <c r="K99" s="31">
        <f t="shared" si="2"/>
        <v>0</v>
      </c>
      <c r="L99" s="30">
        <f t="shared" si="3"/>
        <v>0</v>
      </c>
      <c r="M99" s="220"/>
    </row>
    <row r="100" spans="1:13" ht="15.6" x14ac:dyDescent="0.3">
      <c r="A100" s="26" t="s">
        <v>30</v>
      </c>
      <c r="B100" s="26" t="s">
        <v>33</v>
      </c>
      <c r="C100" s="26" t="s">
        <v>32</v>
      </c>
      <c r="D100" s="26" t="s">
        <v>50</v>
      </c>
      <c r="E100" s="26" t="s">
        <v>36</v>
      </c>
      <c r="F100" s="26" t="s">
        <v>5</v>
      </c>
      <c r="G100" s="27">
        <v>40</v>
      </c>
      <c r="H100" s="222">
        <v>13000</v>
      </c>
      <c r="I100" s="28"/>
      <c r="J100" s="32"/>
      <c r="K100" s="31">
        <f t="shared" si="2"/>
        <v>0</v>
      </c>
      <c r="L100" s="30">
        <f t="shared" si="3"/>
        <v>0</v>
      </c>
      <c r="M100" s="220"/>
    </row>
    <row r="101" spans="1:13" ht="15.6" x14ac:dyDescent="0.3">
      <c r="A101" s="26" t="s">
        <v>30</v>
      </c>
      <c r="B101" s="26" t="s">
        <v>33</v>
      </c>
      <c r="C101" s="26" t="s">
        <v>32</v>
      </c>
      <c r="D101" s="26" t="s">
        <v>50</v>
      </c>
      <c r="E101" s="26" t="s">
        <v>35</v>
      </c>
      <c r="F101" s="26" t="s">
        <v>5</v>
      </c>
      <c r="G101" s="27">
        <v>30</v>
      </c>
      <c r="H101" s="222">
        <v>25500</v>
      </c>
      <c r="I101" s="28"/>
      <c r="J101" s="29"/>
      <c r="K101" s="31">
        <f t="shared" si="2"/>
        <v>0</v>
      </c>
      <c r="L101" s="30">
        <f t="shared" si="3"/>
        <v>0</v>
      </c>
      <c r="M101" s="220"/>
    </row>
    <row r="102" spans="1:13" ht="15.6" x14ac:dyDescent="0.3">
      <c r="A102" s="26" t="s">
        <v>30</v>
      </c>
      <c r="B102" s="26" t="s">
        <v>33</v>
      </c>
      <c r="C102" s="26" t="s">
        <v>32</v>
      </c>
      <c r="D102" s="26" t="s">
        <v>50</v>
      </c>
      <c r="E102" s="26" t="s">
        <v>461</v>
      </c>
      <c r="F102" s="26" t="s">
        <v>5</v>
      </c>
      <c r="G102" s="27">
        <v>55</v>
      </c>
      <c r="H102" s="222">
        <v>13000</v>
      </c>
      <c r="I102" s="28"/>
      <c r="J102" s="32"/>
      <c r="K102" s="31">
        <f t="shared" si="2"/>
        <v>0</v>
      </c>
      <c r="L102" s="30">
        <f t="shared" si="3"/>
        <v>0</v>
      </c>
      <c r="M102" s="220"/>
    </row>
    <row r="103" spans="1:13" ht="15.6" x14ac:dyDescent="0.3">
      <c r="A103" s="26" t="s">
        <v>30</v>
      </c>
      <c r="B103" s="26" t="s">
        <v>33</v>
      </c>
      <c r="C103" s="26" t="s">
        <v>32</v>
      </c>
      <c r="D103" s="26" t="s">
        <v>50</v>
      </c>
      <c r="E103" s="26" t="s">
        <v>46</v>
      </c>
      <c r="F103" s="26" t="s">
        <v>5</v>
      </c>
      <c r="G103" s="27">
        <v>30</v>
      </c>
      <c r="H103" s="222">
        <v>17000</v>
      </c>
      <c r="I103" s="28"/>
      <c r="J103" s="29"/>
      <c r="K103" s="31">
        <f t="shared" si="2"/>
        <v>0</v>
      </c>
      <c r="L103" s="30">
        <f t="shared" si="3"/>
        <v>0</v>
      </c>
      <c r="M103" s="220"/>
    </row>
    <row r="104" spans="1:13" ht="15.6" x14ac:dyDescent="0.3">
      <c r="A104" s="26" t="s">
        <v>30</v>
      </c>
      <c r="B104" s="26" t="s">
        <v>33</v>
      </c>
      <c r="C104" s="26" t="s">
        <v>32</v>
      </c>
      <c r="D104" s="26" t="s">
        <v>50</v>
      </c>
      <c r="E104" s="26" t="s">
        <v>145</v>
      </c>
      <c r="F104" s="26" t="s">
        <v>5</v>
      </c>
      <c r="G104" s="27">
        <v>60</v>
      </c>
      <c r="H104" s="222">
        <v>16500</v>
      </c>
      <c r="I104" s="28"/>
      <c r="J104" s="29"/>
      <c r="K104" s="31">
        <f t="shared" si="2"/>
        <v>0</v>
      </c>
      <c r="L104" s="30">
        <f t="shared" si="3"/>
        <v>0</v>
      </c>
      <c r="M104" s="220"/>
    </row>
    <row r="105" spans="1:13" ht="15.6" x14ac:dyDescent="0.3">
      <c r="A105" s="26" t="s">
        <v>30</v>
      </c>
      <c r="B105" s="26" t="s">
        <v>33</v>
      </c>
      <c r="C105" s="26" t="s">
        <v>32</v>
      </c>
      <c r="D105" s="26" t="s">
        <v>50</v>
      </c>
      <c r="E105" s="26" t="s">
        <v>47</v>
      </c>
      <c r="F105" s="26" t="s">
        <v>5</v>
      </c>
      <c r="G105" s="27">
        <v>40</v>
      </c>
      <c r="H105" s="222">
        <v>17000</v>
      </c>
      <c r="I105" s="28"/>
      <c r="J105" s="29"/>
      <c r="K105" s="31">
        <f t="shared" si="2"/>
        <v>0</v>
      </c>
      <c r="L105" s="30">
        <f t="shared" si="3"/>
        <v>0</v>
      </c>
      <c r="M105" s="220"/>
    </row>
    <row r="106" spans="1:13" ht="15.6" x14ac:dyDescent="0.3">
      <c r="A106" s="26" t="s">
        <v>29</v>
      </c>
      <c r="B106" s="26" t="s">
        <v>33</v>
      </c>
      <c r="C106" s="26" t="s">
        <v>71</v>
      </c>
      <c r="D106" s="26" t="s">
        <v>50</v>
      </c>
      <c r="E106" s="26" t="s">
        <v>31</v>
      </c>
      <c r="F106" s="26" t="s">
        <v>5</v>
      </c>
      <c r="G106" s="27">
        <v>30</v>
      </c>
      <c r="H106" s="222">
        <v>66500</v>
      </c>
      <c r="I106" s="28"/>
      <c r="J106" s="29"/>
      <c r="K106" s="31">
        <f t="shared" si="2"/>
        <v>0</v>
      </c>
      <c r="L106" s="30">
        <f t="shared" si="3"/>
        <v>0</v>
      </c>
      <c r="M106" s="220"/>
    </row>
    <row r="107" spans="1:13" ht="15.6" x14ac:dyDescent="0.3">
      <c r="A107" s="26" t="s">
        <v>29</v>
      </c>
      <c r="B107" s="26" t="s">
        <v>33</v>
      </c>
      <c r="C107" s="26" t="s">
        <v>71</v>
      </c>
      <c r="D107" s="26" t="s">
        <v>50</v>
      </c>
      <c r="E107" s="26" t="s">
        <v>34</v>
      </c>
      <c r="F107" s="26" t="s">
        <v>5</v>
      </c>
      <c r="G107" s="27">
        <v>40</v>
      </c>
      <c r="H107" s="222">
        <v>66500</v>
      </c>
      <c r="I107" s="28"/>
      <c r="J107" s="29"/>
      <c r="K107" s="31">
        <f t="shared" si="2"/>
        <v>0</v>
      </c>
      <c r="L107" s="30">
        <f t="shared" si="3"/>
        <v>0</v>
      </c>
      <c r="M107" s="220"/>
    </row>
    <row r="108" spans="1:13" ht="15.6" x14ac:dyDescent="0.3">
      <c r="A108" s="26" t="s">
        <v>29</v>
      </c>
      <c r="B108" s="26" t="s">
        <v>33</v>
      </c>
      <c r="C108" s="26" t="s">
        <v>71</v>
      </c>
      <c r="D108" s="26" t="s">
        <v>50</v>
      </c>
      <c r="E108" s="26" t="s">
        <v>36</v>
      </c>
      <c r="F108" s="26" t="s">
        <v>5</v>
      </c>
      <c r="G108" s="27">
        <v>40</v>
      </c>
      <c r="H108" s="222">
        <v>41000</v>
      </c>
      <c r="I108" s="28"/>
      <c r="J108" s="29"/>
      <c r="K108" s="31">
        <f t="shared" si="2"/>
        <v>0</v>
      </c>
      <c r="L108" s="30">
        <f t="shared" si="3"/>
        <v>0</v>
      </c>
      <c r="M108" s="220"/>
    </row>
    <row r="109" spans="1:13" ht="15.6" x14ac:dyDescent="0.3">
      <c r="A109" s="26" t="s">
        <v>29</v>
      </c>
      <c r="B109" s="26" t="s">
        <v>33</v>
      </c>
      <c r="C109" s="26" t="s">
        <v>71</v>
      </c>
      <c r="D109" s="26" t="s">
        <v>50</v>
      </c>
      <c r="E109" s="26" t="s">
        <v>35</v>
      </c>
      <c r="F109" s="26" t="s">
        <v>5</v>
      </c>
      <c r="G109" s="27">
        <v>30</v>
      </c>
      <c r="H109" s="222">
        <v>81000</v>
      </c>
      <c r="I109" s="28"/>
      <c r="J109" s="29"/>
      <c r="K109" s="31">
        <f t="shared" si="2"/>
        <v>0</v>
      </c>
      <c r="L109" s="30">
        <f t="shared" si="3"/>
        <v>0</v>
      </c>
      <c r="M109" s="220"/>
    </row>
    <row r="110" spans="1:13" ht="15.6" x14ac:dyDescent="0.3">
      <c r="A110" s="26" t="s">
        <v>29</v>
      </c>
      <c r="B110" s="26" t="s">
        <v>33</v>
      </c>
      <c r="C110" s="26" t="s">
        <v>71</v>
      </c>
      <c r="D110" s="26" t="s">
        <v>50</v>
      </c>
      <c r="E110" s="26" t="s">
        <v>461</v>
      </c>
      <c r="F110" s="26" t="s">
        <v>5</v>
      </c>
      <c r="G110" s="27">
        <v>55</v>
      </c>
      <c r="H110" s="222">
        <v>41000</v>
      </c>
      <c r="I110" s="28"/>
      <c r="J110" s="29"/>
      <c r="K110" s="31">
        <f t="shared" si="2"/>
        <v>0</v>
      </c>
      <c r="L110" s="30">
        <f t="shared" si="3"/>
        <v>0</v>
      </c>
      <c r="M110" s="220"/>
    </row>
    <row r="111" spans="1:13" ht="15.6" x14ac:dyDescent="0.3">
      <c r="A111" s="26" t="s">
        <v>29</v>
      </c>
      <c r="B111" s="26" t="s">
        <v>33</v>
      </c>
      <c r="C111" s="26" t="s">
        <v>71</v>
      </c>
      <c r="D111" s="26" t="s">
        <v>50</v>
      </c>
      <c r="E111" s="26" t="s">
        <v>145</v>
      </c>
      <c r="F111" s="26" t="s">
        <v>5</v>
      </c>
      <c r="G111" s="27">
        <v>60</v>
      </c>
      <c r="H111" s="222">
        <v>52000</v>
      </c>
      <c r="I111" s="28"/>
      <c r="J111" s="29"/>
      <c r="K111" s="31">
        <f t="shared" si="2"/>
        <v>0</v>
      </c>
      <c r="L111" s="30">
        <f t="shared" si="3"/>
        <v>0</v>
      </c>
      <c r="M111" s="220"/>
    </row>
    <row r="112" spans="1:13" ht="15.6" x14ac:dyDescent="0.3">
      <c r="A112" s="26" t="s">
        <v>29</v>
      </c>
      <c r="B112" s="26" t="s">
        <v>33</v>
      </c>
      <c r="C112" s="26" t="s">
        <v>71</v>
      </c>
      <c r="D112" s="26" t="s">
        <v>50</v>
      </c>
      <c r="E112" s="26" t="s">
        <v>46</v>
      </c>
      <c r="F112" s="26" t="s">
        <v>5</v>
      </c>
      <c r="G112" s="27">
        <v>30</v>
      </c>
      <c r="H112" s="222">
        <v>57000</v>
      </c>
      <c r="I112" s="28"/>
      <c r="J112" s="29"/>
      <c r="K112" s="31">
        <f t="shared" si="2"/>
        <v>0</v>
      </c>
      <c r="L112" s="30">
        <f t="shared" si="3"/>
        <v>0</v>
      </c>
      <c r="M112" s="220"/>
    </row>
    <row r="113" spans="1:13" ht="15.6" x14ac:dyDescent="0.3">
      <c r="A113" s="26" t="s">
        <v>29</v>
      </c>
      <c r="B113" s="26" t="s">
        <v>33</v>
      </c>
      <c r="C113" s="26" t="s">
        <v>71</v>
      </c>
      <c r="D113" s="26" t="s">
        <v>50</v>
      </c>
      <c r="E113" s="26" t="s">
        <v>47</v>
      </c>
      <c r="F113" s="26" t="s">
        <v>5</v>
      </c>
      <c r="G113" s="27">
        <v>40</v>
      </c>
      <c r="H113" s="222">
        <v>57000</v>
      </c>
      <c r="I113" s="28"/>
      <c r="J113" s="29"/>
      <c r="K113" s="31">
        <f t="shared" si="2"/>
        <v>0</v>
      </c>
      <c r="L113" s="30">
        <f t="shared" si="3"/>
        <v>0</v>
      </c>
      <c r="M113" s="220"/>
    </row>
    <row r="114" spans="1:13" ht="15.6" x14ac:dyDescent="0.3">
      <c r="A114" s="26" t="s">
        <v>29</v>
      </c>
      <c r="B114" s="26" t="s">
        <v>33</v>
      </c>
      <c r="C114" s="26" t="s">
        <v>71</v>
      </c>
      <c r="D114" s="26" t="s">
        <v>50</v>
      </c>
      <c r="E114" s="26" t="s">
        <v>49</v>
      </c>
      <c r="F114" s="26" t="s">
        <v>5</v>
      </c>
      <c r="G114" s="27">
        <v>40</v>
      </c>
      <c r="H114" s="222">
        <v>47000</v>
      </c>
      <c r="I114" s="28"/>
      <c r="J114" s="29"/>
      <c r="K114" s="31">
        <f t="shared" si="2"/>
        <v>0</v>
      </c>
      <c r="L114" s="30">
        <f t="shared" si="3"/>
        <v>0</v>
      </c>
      <c r="M114" s="220"/>
    </row>
    <row r="115" spans="1:13" ht="15.6" x14ac:dyDescent="0.3">
      <c r="A115" s="26" t="s">
        <v>177</v>
      </c>
      <c r="B115" s="26" t="s">
        <v>33</v>
      </c>
      <c r="C115" s="26" t="s">
        <v>71</v>
      </c>
      <c r="D115" s="26" t="s">
        <v>50</v>
      </c>
      <c r="E115" s="26" t="s">
        <v>31</v>
      </c>
      <c r="F115" s="26" t="s">
        <v>5</v>
      </c>
      <c r="G115" s="27">
        <v>30</v>
      </c>
      <c r="H115" s="222">
        <v>155000</v>
      </c>
      <c r="I115" s="28"/>
      <c r="J115" s="29"/>
      <c r="K115" s="31">
        <f t="shared" si="2"/>
        <v>0</v>
      </c>
      <c r="L115" s="30">
        <f t="shared" si="3"/>
        <v>0</v>
      </c>
      <c r="M115" s="220"/>
    </row>
    <row r="116" spans="1:13" ht="15.6" x14ac:dyDescent="0.3">
      <c r="A116" s="26" t="s">
        <v>177</v>
      </c>
      <c r="B116" s="26" t="s">
        <v>33</v>
      </c>
      <c r="C116" s="26" t="s">
        <v>71</v>
      </c>
      <c r="D116" s="26" t="s">
        <v>50</v>
      </c>
      <c r="E116" s="26" t="s">
        <v>34</v>
      </c>
      <c r="F116" s="26" t="s">
        <v>5</v>
      </c>
      <c r="G116" s="27">
        <v>40</v>
      </c>
      <c r="H116" s="222">
        <v>155000</v>
      </c>
      <c r="I116" s="28"/>
      <c r="J116" s="29"/>
      <c r="K116" s="31">
        <f t="shared" si="2"/>
        <v>0</v>
      </c>
      <c r="L116" s="30">
        <f t="shared" si="3"/>
        <v>0</v>
      </c>
      <c r="M116" s="220"/>
    </row>
    <row r="117" spans="1:13" ht="15.6" x14ac:dyDescent="0.3">
      <c r="A117" s="26" t="s">
        <v>177</v>
      </c>
      <c r="B117" s="26" t="s">
        <v>33</v>
      </c>
      <c r="C117" s="26" t="s">
        <v>71</v>
      </c>
      <c r="D117" s="26" t="s">
        <v>50</v>
      </c>
      <c r="E117" s="26" t="s">
        <v>36</v>
      </c>
      <c r="F117" s="26" t="s">
        <v>5</v>
      </c>
      <c r="G117" s="27">
        <v>40</v>
      </c>
      <c r="H117" s="222">
        <v>107000</v>
      </c>
      <c r="I117" s="28"/>
      <c r="J117" s="29"/>
      <c r="K117" s="31">
        <f t="shared" si="2"/>
        <v>0</v>
      </c>
      <c r="L117" s="30">
        <f t="shared" si="3"/>
        <v>0</v>
      </c>
      <c r="M117" s="220"/>
    </row>
    <row r="118" spans="1:13" ht="15.6" x14ac:dyDescent="0.3">
      <c r="A118" s="26" t="s">
        <v>177</v>
      </c>
      <c r="B118" s="26" t="s">
        <v>33</v>
      </c>
      <c r="C118" s="26" t="s">
        <v>71</v>
      </c>
      <c r="D118" s="26" t="s">
        <v>50</v>
      </c>
      <c r="E118" s="26" t="s">
        <v>35</v>
      </c>
      <c r="F118" s="26" t="s">
        <v>5</v>
      </c>
      <c r="G118" s="27">
        <v>30</v>
      </c>
      <c r="H118" s="222">
        <v>163000</v>
      </c>
      <c r="I118" s="28"/>
      <c r="J118" s="29"/>
      <c r="K118" s="31">
        <f t="shared" si="2"/>
        <v>0</v>
      </c>
      <c r="L118" s="30">
        <f t="shared" si="3"/>
        <v>0</v>
      </c>
      <c r="M118" s="220"/>
    </row>
    <row r="119" spans="1:13" ht="15.6" x14ac:dyDescent="0.3">
      <c r="A119" s="26" t="s">
        <v>177</v>
      </c>
      <c r="B119" s="26" t="s">
        <v>33</v>
      </c>
      <c r="C119" s="26" t="s">
        <v>71</v>
      </c>
      <c r="D119" s="26" t="s">
        <v>50</v>
      </c>
      <c r="E119" s="26" t="s">
        <v>461</v>
      </c>
      <c r="F119" s="26" t="s">
        <v>5</v>
      </c>
      <c r="G119" s="27">
        <v>55</v>
      </c>
      <c r="H119" s="222">
        <v>107000</v>
      </c>
      <c r="I119" s="28"/>
      <c r="J119" s="29"/>
      <c r="K119" s="31">
        <f t="shared" si="2"/>
        <v>0</v>
      </c>
      <c r="L119" s="30">
        <f t="shared" si="3"/>
        <v>0</v>
      </c>
      <c r="M119" s="220"/>
    </row>
    <row r="120" spans="1:13" ht="15.6" x14ac:dyDescent="0.3">
      <c r="A120" s="26" t="s">
        <v>177</v>
      </c>
      <c r="B120" s="26" t="s">
        <v>33</v>
      </c>
      <c r="C120" s="26" t="s">
        <v>71</v>
      </c>
      <c r="D120" s="26" t="s">
        <v>50</v>
      </c>
      <c r="E120" s="26" t="s">
        <v>46</v>
      </c>
      <c r="F120" s="26" t="s">
        <v>5</v>
      </c>
      <c r="G120" s="27">
        <v>30</v>
      </c>
      <c r="H120" s="222">
        <v>120000</v>
      </c>
      <c r="I120" s="28"/>
      <c r="J120" s="29"/>
      <c r="K120" s="31">
        <f t="shared" si="2"/>
        <v>0</v>
      </c>
      <c r="L120" s="30">
        <f t="shared" si="3"/>
        <v>0</v>
      </c>
      <c r="M120" s="220"/>
    </row>
    <row r="121" spans="1:13" ht="15.6" x14ac:dyDescent="0.3">
      <c r="A121" s="26" t="s">
        <v>177</v>
      </c>
      <c r="B121" s="26" t="s">
        <v>33</v>
      </c>
      <c r="C121" s="26" t="s">
        <v>71</v>
      </c>
      <c r="D121" s="26" t="s">
        <v>50</v>
      </c>
      <c r="E121" s="26" t="s">
        <v>47</v>
      </c>
      <c r="F121" s="26" t="s">
        <v>5</v>
      </c>
      <c r="G121" s="27">
        <v>40</v>
      </c>
      <c r="H121" s="222">
        <v>120000</v>
      </c>
      <c r="I121" s="28"/>
      <c r="J121" s="29"/>
      <c r="K121" s="31">
        <f t="shared" si="2"/>
        <v>0</v>
      </c>
      <c r="L121" s="30">
        <f t="shared" si="3"/>
        <v>0</v>
      </c>
      <c r="M121" s="220"/>
    </row>
    <row r="122" spans="1:13" ht="15.6" x14ac:dyDescent="0.3">
      <c r="A122" s="26" t="s">
        <v>177</v>
      </c>
      <c r="B122" s="26" t="s">
        <v>33</v>
      </c>
      <c r="C122" s="26" t="s">
        <v>71</v>
      </c>
      <c r="D122" s="26" t="s">
        <v>50</v>
      </c>
      <c r="E122" s="26" t="s">
        <v>49</v>
      </c>
      <c r="F122" s="26" t="s">
        <v>5</v>
      </c>
      <c r="G122" s="27">
        <v>40</v>
      </c>
      <c r="H122" s="222">
        <v>90000</v>
      </c>
      <c r="I122" s="28"/>
      <c r="J122" s="29"/>
      <c r="K122" s="31">
        <f t="shared" si="2"/>
        <v>0</v>
      </c>
      <c r="L122" s="30">
        <f t="shared" si="3"/>
        <v>0</v>
      </c>
      <c r="M122" s="220"/>
    </row>
    <row r="123" spans="1:13" ht="15.6" x14ac:dyDescent="0.3">
      <c r="A123" s="26" t="s">
        <v>6</v>
      </c>
      <c r="B123" s="26" t="s">
        <v>33</v>
      </c>
      <c r="C123" s="26" t="s">
        <v>71</v>
      </c>
      <c r="D123" s="26" t="s">
        <v>50</v>
      </c>
      <c r="E123" s="26" t="s">
        <v>31</v>
      </c>
      <c r="F123" s="26" t="s">
        <v>5</v>
      </c>
      <c r="G123" s="27">
        <v>20</v>
      </c>
      <c r="H123" s="222">
        <v>1900000</v>
      </c>
      <c r="I123" s="28"/>
      <c r="J123" s="29"/>
      <c r="K123" s="31">
        <f t="shared" si="2"/>
        <v>0</v>
      </c>
      <c r="L123" s="30">
        <f t="shared" si="3"/>
        <v>0</v>
      </c>
      <c r="M123" s="220"/>
    </row>
    <row r="124" spans="1:13" ht="15.6" x14ac:dyDescent="0.3">
      <c r="A124" s="26" t="s">
        <v>6</v>
      </c>
      <c r="B124" s="26" t="s">
        <v>33</v>
      </c>
      <c r="C124" s="26" t="s">
        <v>71</v>
      </c>
      <c r="D124" s="26" t="s">
        <v>50</v>
      </c>
      <c r="E124" s="26" t="s">
        <v>34</v>
      </c>
      <c r="F124" s="26" t="s">
        <v>5</v>
      </c>
      <c r="G124" s="27">
        <v>30</v>
      </c>
      <c r="H124" s="222">
        <v>1900000</v>
      </c>
      <c r="I124" s="28"/>
      <c r="J124" s="29"/>
      <c r="K124" s="31">
        <f t="shared" si="2"/>
        <v>0</v>
      </c>
      <c r="L124" s="30">
        <f t="shared" si="3"/>
        <v>0</v>
      </c>
      <c r="M124" s="220"/>
    </row>
    <row r="125" spans="1:13" ht="15.6" x14ac:dyDescent="0.3">
      <c r="A125" s="26" t="s">
        <v>6</v>
      </c>
      <c r="B125" s="26" t="s">
        <v>33</v>
      </c>
      <c r="C125" s="26" t="s">
        <v>71</v>
      </c>
      <c r="D125" s="26" t="s">
        <v>50</v>
      </c>
      <c r="E125" s="26" t="s">
        <v>36</v>
      </c>
      <c r="F125" s="26" t="s">
        <v>5</v>
      </c>
      <c r="G125" s="27">
        <v>30</v>
      </c>
      <c r="H125" s="222">
        <v>1000000</v>
      </c>
      <c r="I125" s="28"/>
      <c r="J125" s="29"/>
      <c r="K125" s="31">
        <f t="shared" si="2"/>
        <v>0</v>
      </c>
      <c r="L125" s="30">
        <f t="shared" si="3"/>
        <v>0</v>
      </c>
      <c r="M125" s="220"/>
    </row>
    <row r="126" spans="1:13" ht="15.6" x14ac:dyDescent="0.3">
      <c r="A126" s="26" t="s">
        <v>6</v>
      </c>
      <c r="B126" s="26" t="s">
        <v>33</v>
      </c>
      <c r="C126" s="26" t="s">
        <v>71</v>
      </c>
      <c r="D126" s="26" t="s">
        <v>50</v>
      </c>
      <c r="E126" s="26" t="s">
        <v>35</v>
      </c>
      <c r="F126" s="26" t="s">
        <v>5</v>
      </c>
      <c r="G126" s="27">
        <v>20</v>
      </c>
      <c r="H126" s="222">
        <v>2100000</v>
      </c>
      <c r="I126" s="28"/>
      <c r="J126" s="29"/>
      <c r="K126" s="31">
        <f t="shared" si="2"/>
        <v>0</v>
      </c>
      <c r="L126" s="30">
        <f t="shared" si="3"/>
        <v>0</v>
      </c>
      <c r="M126" s="220"/>
    </row>
    <row r="127" spans="1:13" ht="15.6" x14ac:dyDescent="0.3">
      <c r="A127" s="26" t="s">
        <v>6</v>
      </c>
      <c r="B127" s="26" t="s">
        <v>33</v>
      </c>
      <c r="C127" s="26" t="s">
        <v>71</v>
      </c>
      <c r="D127" s="26" t="s">
        <v>50</v>
      </c>
      <c r="E127" s="26" t="s">
        <v>461</v>
      </c>
      <c r="F127" s="26" t="s">
        <v>5</v>
      </c>
      <c r="G127" s="27">
        <v>45</v>
      </c>
      <c r="H127" s="222">
        <v>1000000</v>
      </c>
      <c r="I127" s="28"/>
      <c r="J127" s="29"/>
      <c r="K127" s="31">
        <f t="shared" si="2"/>
        <v>0</v>
      </c>
      <c r="L127" s="30">
        <f t="shared" si="3"/>
        <v>0</v>
      </c>
      <c r="M127" s="220"/>
    </row>
    <row r="128" spans="1:13" ht="15.6" x14ac:dyDescent="0.3">
      <c r="A128" s="26" t="s">
        <v>6</v>
      </c>
      <c r="B128" s="26" t="s">
        <v>33</v>
      </c>
      <c r="C128" s="26" t="s">
        <v>71</v>
      </c>
      <c r="D128" s="26" t="s">
        <v>50</v>
      </c>
      <c r="E128" s="26" t="s">
        <v>145</v>
      </c>
      <c r="F128" s="26" t="s">
        <v>5</v>
      </c>
      <c r="G128" s="27">
        <v>50</v>
      </c>
      <c r="H128" s="222">
        <v>1650000</v>
      </c>
      <c r="I128" s="28"/>
      <c r="J128" s="29"/>
      <c r="K128" s="31">
        <f t="shared" si="2"/>
        <v>0</v>
      </c>
      <c r="L128" s="30">
        <f t="shared" si="3"/>
        <v>0</v>
      </c>
      <c r="M128" s="220"/>
    </row>
    <row r="129" spans="1:13" ht="15.6" x14ac:dyDescent="0.3">
      <c r="A129" s="26" t="s">
        <v>6</v>
      </c>
      <c r="B129" s="26" t="s">
        <v>33</v>
      </c>
      <c r="C129" s="26" t="s">
        <v>71</v>
      </c>
      <c r="D129" s="26" t="s">
        <v>50</v>
      </c>
      <c r="E129" s="26" t="s">
        <v>46</v>
      </c>
      <c r="F129" s="26" t="s">
        <v>5</v>
      </c>
      <c r="G129" s="27">
        <v>20</v>
      </c>
      <c r="H129" s="222">
        <v>2000000</v>
      </c>
      <c r="I129" s="28"/>
      <c r="J129" s="29"/>
      <c r="K129" s="31">
        <f t="shared" si="2"/>
        <v>0</v>
      </c>
      <c r="L129" s="30">
        <f t="shared" si="3"/>
        <v>0</v>
      </c>
      <c r="M129" s="220"/>
    </row>
    <row r="130" spans="1:13" ht="15.6" x14ac:dyDescent="0.3">
      <c r="A130" s="26" t="s">
        <v>6</v>
      </c>
      <c r="B130" s="26" t="s">
        <v>33</v>
      </c>
      <c r="C130" s="26" t="s">
        <v>71</v>
      </c>
      <c r="D130" s="26" t="s">
        <v>50</v>
      </c>
      <c r="E130" s="26" t="s">
        <v>47</v>
      </c>
      <c r="F130" s="26" t="s">
        <v>5</v>
      </c>
      <c r="G130" s="27">
        <v>30</v>
      </c>
      <c r="H130" s="222">
        <v>2000000</v>
      </c>
      <c r="I130" s="28"/>
      <c r="J130" s="29"/>
      <c r="K130" s="31">
        <f t="shared" si="2"/>
        <v>0</v>
      </c>
      <c r="L130" s="30">
        <f t="shared" si="3"/>
        <v>0</v>
      </c>
      <c r="M130" s="220"/>
    </row>
    <row r="131" spans="1:13" ht="15.6" x14ac:dyDescent="0.3">
      <c r="A131" s="26" t="s">
        <v>6</v>
      </c>
      <c r="B131" s="26" t="s">
        <v>33</v>
      </c>
      <c r="C131" s="26" t="s">
        <v>71</v>
      </c>
      <c r="D131" s="26" t="s">
        <v>50</v>
      </c>
      <c r="E131" s="26" t="s">
        <v>49</v>
      </c>
      <c r="F131" s="26" t="s">
        <v>5</v>
      </c>
      <c r="G131" s="27">
        <v>30</v>
      </c>
      <c r="H131" s="222">
        <v>820000</v>
      </c>
      <c r="I131" s="28"/>
      <c r="J131" s="29"/>
      <c r="K131" s="31">
        <f t="shared" si="2"/>
        <v>0</v>
      </c>
      <c r="L131" s="30">
        <f t="shared" si="3"/>
        <v>0</v>
      </c>
      <c r="M131" s="220"/>
    </row>
    <row r="132" spans="1:13" ht="15.6" x14ac:dyDescent="0.3">
      <c r="A132" s="26" t="s">
        <v>6</v>
      </c>
      <c r="B132" s="26" t="s">
        <v>33</v>
      </c>
      <c r="C132" s="26" t="s">
        <v>71</v>
      </c>
      <c r="D132" s="26" t="s">
        <v>50</v>
      </c>
      <c r="E132" s="26" t="s">
        <v>146</v>
      </c>
      <c r="F132" s="26" t="s">
        <v>5</v>
      </c>
      <c r="G132" s="27">
        <v>30</v>
      </c>
      <c r="H132" s="222">
        <v>600000</v>
      </c>
      <c r="I132" s="28"/>
      <c r="J132" s="29"/>
      <c r="K132" s="31">
        <f t="shared" ref="K132:K195" si="4">I132*H132/30*J132</f>
        <v>0</v>
      </c>
      <c r="L132" s="30">
        <f t="shared" ref="L132:L195" si="5">K132*G132/1000</f>
        <v>0</v>
      </c>
      <c r="M132" s="220"/>
    </row>
    <row r="133" spans="1:13" ht="15.6" x14ac:dyDescent="0.3">
      <c r="A133" s="26" t="s">
        <v>6</v>
      </c>
      <c r="B133" s="26" t="s">
        <v>33</v>
      </c>
      <c r="C133" s="26" t="s">
        <v>71</v>
      </c>
      <c r="D133" s="26" t="s">
        <v>50</v>
      </c>
      <c r="E133" s="26" t="s">
        <v>48</v>
      </c>
      <c r="F133" s="26" t="s">
        <v>5</v>
      </c>
      <c r="G133" s="27">
        <v>30</v>
      </c>
      <c r="H133" s="222">
        <v>600000</v>
      </c>
      <c r="I133" s="28"/>
      <c r="J133" s="29"/>
      <c r="K133" s="31">
        <f t="shared" si="4"/>
        <v>0</v>
      </c>
      <c r="L133" s="30">
        <f t="shared" si="5"/>
        <v>0</v>
      </c>
      <c r="M133" s="220"/>
    </row>
    <row r="134" spans="1:13" ht="15.6" x14ac:dyDescent="0.3">
      <c r="A134" s="26" t="s">
        <v>12</v>
      </c>
      <c r="B134" s="26" t="s">
        <v>33</v>
      </c>
      <c r="C134" s="26" t="s">
        <v>71</v>
      </c>
      <c r="D134" s="26" t="s">
        <v>50</v>
      </c>
      <c r="E134" s="26" t="s">
        <v>31</v>
      </c>
      <c r="F134" s="26" t="s">
        <v>5</v>
      </c>
      <c r="G134" s="27">
        <v>20</v>
      </c>
      <c r="H134" s="222">
        <v>173000</v>
      </c>
      <c r="I134" s="28"/>
      <c r="J134" s="32"/>
      <c r="K134" s="31">
        <f t="shared" si="4"/>
        <v>0</v>
      </c>
      <c r="L134" s="30">
        <f t="shared" si="5"/>
        <v>0</v>
      </c>
      <c r="M134" s="220"/>
    </row>
    <row r="135" spans="1:13" ht="15.6" x14ac:dyDescent="0.3">
      <c r="A135" s="26" t="s">
        <v>12</v>
      </c>
      <c r="B135" s="26" t="s">
        <v>33</v>
      </c>
      <c r="C135" s="26" t="s">
        <v>71</v>
      </c>
      <c r="D135" s="26" t="s">
        <v>50</v>
      </c>
      <c r="E135" s="26" t="s">
        <v>34</v>
      </c>
      <c r="F135" s="26" t="s">
        <v>5</v>
      </c>
      <c r="G135" s="27">
        <v>30</v>
      </c>
      <c r="H135" s="222">
        <v>173000</v>
      </c>
      <c r="I135" s="28"/>
      <c r="J135" s="32"/>
      <c r="K135" s="31">
        <f t="shared" si="4"/>
        <v>0</v>
      </c>
      <c r="L135" s="30">
        <f t="shared" si="5"/>
        <v>0</v>
      </c>
      <c r="M135" s="220"/>
    </row>
    <row r="136" spans="1:13" ht="15.6" x14ac:dyDescent="0.3">
      <c r="A136" s="26" t="s">
        <v>12</v>
      </c>
      <c r="B136" s="26" t="s">
        <v>33</v>
      </c>
      <c r="C136" s="26" t="s">
        <v>71</v>
      </c>
      <c r="D136" s="26" t="s">
        <v>50</v>
      </c>
      <c r="E136" s="26" t="s">
        <v>36</v>
      </c>
      <c r="F136" s="26" t="s">
        <v>5</v>
      </c>
      <c r="G136" s="27">
        <v>30</v>
      </c>
      <c r="H136" s="222">
        <v>92000</v>
      </c>
      <c r="I136" s="28"/>
      <c r="J136" s="29"/>
      <c r="K136" s="31">
        <f t="shared" si="4"/>
        <v>0</v>
      </c>
      <c r="L136" s="30">
        <f t="shared" si="5"/>
        <v>0</v>
      </c>
      <c r="M136" s="220"/>
    </row>
    <row r="137" spans="1:13" ht="15.6" x14ac:dyDescent="0.3">
      <c r="A137" s="26" t="s">
        <v>12</v>
      </c>
      <c r="B137" s="26" t="s">
        <v>33</v>
      </c>
      <c r="C137" s="26" t="s">
        <v>71</v>
      </c>
      <c r="D137" s="26" t="s">
        <v>50</v>
      </c>
      <c r="E137" s="26" t="s">
        <v>35</v>
      </c>
      <c r="F137" s="26" t="s">
        <v>5</v>
      </c>
      <c r="G137" s="27">
        <v>20</v>
      </c>
      <c r="H137" s="222">
        <v>162000</v>
      </c>
      <c r="I137" s="28"/>
      <c r="J137" s="32"/>
      <c r="K137" s="31">
        <f t="shared" si="4"/>
        <v>0</v>
      </c>
      <c r="L137" s="30">
        <f t="shared" si="5"/>
        <v>0</v>
      </c>
      <c r="M137" s="220"/>
    </row>
    <row r="138" spans="1:13" ht="15.6" x14ac:dyDescent="0.3">
      <c r="A138" s="26" t="s">
        <v>12</v>
      </c>
      <c r="B138" s="26" t="s">
        <v>33</v>
      </c>
      <c r="C138" s="26" t="s">
        <v>71</v>
      </c>
      <c r="D138" s="26" t="s">
        <v>50</v>
      </c>
      <c r="E138" s="26" t="s">
        <v>461</v>
      </c>
      <c r="F138" s="26" t="s">
        <v>5</v>
      </c>
      <c r="G138" s="27">
        <v>45</v>
      </c>
      <c r="H138" s="222">
        <v>92000</v>
      </c>
      <c r="I138" s="28"/>
      <c r="J138" s="29"/>
      <c r="K138" s="31">
        <f t="shared" si="4"/>
        <v>0</v>
      </c>
      <c r="L138" s="30">
        <f t="shared" si="5"/>
        <v>0</v>
      </c>
      <c r="M138" s="220"/>
    </row>
    <row r="139" spans="1:13" ht="15.6" x14ac:dyDescent="0.3">
      <c r="A139" s="26" t="s">
        <v>12</v>
      </c>
      <c r="B139" s="26" t="s">
        <v>33</v>
      </c>
      <c r="C139" s="26" t="s">
        <v>71</v>
      </c>
      <c r="D139" s="26" t="s">
        <v>50</v>
      </c>
      <c r="E139" s="26" t="s">
        <v>145</v>
      </c>
      <c r="F139" s="26" t="s">
        <v>5</v>
      </c>
      <c r="G139" s="27">
        <v>50</v>
      </c>
      <c r="H139" s="222">
        <v>136000</v>
      </c>
      <c r="I139" s="28"/>
      <c r="J139" s="32"/>
      <c r="K139" s="31">
        <f t="shared" si="4"/>
        <v>0</v>
      </c>
      <c r="L139" s="30">
        <f t="shared" si="5"/>
        <v>0</v>
      </c>
      <c r="M139" s="220"/>
    </row>
    <row r="140" spans="1:13" ht="15.6" x14ac:dyDescent="0.3">
      <c r="A140" s="26" t="s">
        <v>12</v>
      </c>
      <c r="B140" s="26" t="s">
        <v>33</v>
      </c>
      <c r="C140" s="26" t="s">
        <v>71</v>
      </c>
      <c r="D140" s="26" t="s">
        <v>50</v>
      </c>
      <c r="E140" s="26" t="s">
        <v>46</v>
      </c>
      <c r="F140" s="26" t="s">
        <v>5</v>
      </c>
      <c r="G140" s="27">
        <v>20</v>
      </c>
      <c r="H140" s="222">
        <v>151000</v>
      </c>
      <c r="I140" s="28"/>
      <c r="J140" s="29"/>
      <c r="K140" s="31">
        <f t="shared" si="4"/>
        <v>0</v>
      </c>
      <c r="L140" s="30">
        <f t="shared" si="5"/>
        <v>0</v>
      </c>
      <c r="M140" s="220"/>
    </row>
    <row r="141" spans="1:13" ht="15.6" x14ac:dyDescent="0.3">
      <c r="A141" s="26" t="s">
        <v>12</v>
      </c>
      <c r="B141" s="26" t="s">
        <v>33</v>
      </c>
      <c r="C141" s="26" t="s">
        <v>71</v>
      </c>
      <c r="D141" s="26" t="s">
        <v>50</v>
      </c>
      <c r="E141" s="26" t="s">
        <v>47</v>
      </c>
      <c r="F141" s="26" t="s">
        <v>5</v>
      </c>
      <c r="G141" s="27">
        <v>30</v>
      </c>
      <c r="H141" s="222">
        <v>151000</v>
      </c>
      <c r="I141" s="28"/>
      <c r="J141" s="29"/>
      <c r="K141" s="31">
        <f t="shared" si="4"/>
        <v>0</v>
      </c>
      <c r="L141" s="30">
        <f t="shared" si="5"/>
        <v>0</v>
      </c>
      <c r="M141" s="220"/>
    </row>
    <row r="142" spans="1:13" ht="15.6" x14ac:dyDescent="0.3">
      <c r="A142" s="26" t="s">
        <v>12</v>
      </c>
      <c r="B142" s="26" t="s">
        <v>33</v>
      </c>
      <c r="C142" s="26" t="s">
        <v>71</v>
      </c>
      <c r="D142" s="26" t="s">
        <v>50</v>
      </c>
      <c r="E142" s="26" t="s">
        <v>49</v>
      </c>
      <c r="F142" s="26" t="s">
        <v>5</v>
      </c>
      <c r="G142" s="27">
        <v>30</v>
      </c>
      <c r="H142" s="222">
        <v>112500</v>
      </c>
      <c r="I142" s="28"/>
      <c r="J142" s="29"/>
      <c r="K142" s="31">
        <f t="shared" si="4"/>
        <v>0</v>
      </c>
      <c r="L142" s="30">
        <f t="shared" si="5"/>
        <v>0</v>
      </c>
      <c r="M142" s="220"/>
    </row>
    <row r="143" spans="1:13" ht="15.6" x14ac:dyDescent="0.3">
      <c r="A143" s="26" t="s">
        <v>12</v>
      </c>
      <c r="B143" s="26" t="s">
        <v>33</v>
      </c>
      <c r="C143" s="26" t="s">
        <v>71</v>
      </c>
      <c r="D143" s="26" t="s">
        <v>50</v>
      </c>
      <c r="E143" s="26" t="s">
        <v>146</v>
      </c>
      <c r="F143" s="26" t="s">
        <v>5</v>
      </c>
      <c r="G143" s="27">
        <v>30</v>
      </c>
      <c r="H143" s="222">
        <v>28000</v>
      </c>
      <c r="I143" s="28"/>
      <c r="J143" s="29"/>
      <c r="K143" s="31">
        <f t="shared" si="4"/>
        <v>0</v>
      </c>
      <c r="L143" s="30">
        <f t="shared" si="5"/>
        <v>0</v>
      </c>
      <c r="M143" s="220"/>
    </row>
    <row r="144" spans="1:13" ht="15.6" x14ac:dyDescent="0.3">
      <c r="A144" s="26" t="s">
        <v>12</v>
      </c>
      <c r="B144" s="26" t="s">
        <v>33</v>
      </c>
      <c r="C144" s="26" t="s">
        <v>71</v>
      </c>
      <c r="D144" s="26" t="s">
        <v>50</v>
      </c>
      <c r="E144" s="26" t="s">
        <v>48</v>
      </c>
      <c r="F144" s="26" t="s">
        <v>5</v>
      </c>
      <c r="G144" s="27">
        <v>30</v>
      </c>
      <c r="H144" s="222">
        <v>28000</v>
      </c>
      <c r="I144" s="28"/>
      <c r="J144" s="29"/>
      <c r="K144" s="31">
        <f t="shared" si="4"/>
        <v>0</v>
      </c>
      <c r="L144" s="30">
        <f t="shared" si="5"/>
        <v>0</v>
      </c>
      <c r="M144" s="220"/>
    </row>
    <row r="145" spans="1:13" ht="15.6" x14ac:dyDescent="0.3">
      <c r="A145" s="26" t="s">
        <v>7</v>
      </c>
      <c r="B145" s="26" t="s">
        <v>33</v>
      </c>
      <c r="C145" s="26" t="s">
        <v>74</v>
      </c>
      <c r="D145" s="26" t="s">
        <v>50</v>
      </c>
      <c r="E145" s="26" t="s">
        <v>31</v>
      </c>
      <c r="F145" s="26" t="s">
        <v>5</v>
      </c>
      <c r="G145" s="27">
        <v>20</v>
      </c>
      <c r="H145" s="222">
        <v>1620500</v>
      </c>
      <c r="I145" s="28"/>
      <c r="J145" s="32"/>
      <c r="K145" s="31">
        <f t="shared" si="4"/>
        <v>0</v>
      </c>
      <c r="L145" s="30">
        <f t="shared" si="5"/>
        <v>0</v>
      </c>
      <c r="M145" s="220"/>
    </row>
    <row r="146" spans="1:13" ht="15.6" x14ac:dyDescent="0.3">
      <c r="A146" s="26" t="s">
        <v>7</v>
      </c>
      <c r="B146" s="26" t="s">
        <v>33</v>
      </c>
      <c r="C146" s="26" t="s">
        <v>74</v>
      </c>
      <c r="D146" s="26" t="s">
        <v>50</v>
      </c>
      <c r="E146" s="26" t="s">
        <v>34</v>
      </c>
      <c r="F146" s="26" t="s">
        <v>5</v>
      </c>
      <c r="G146" s="27">
        <v>30</v>
      </c>
      <c r="H146" s="222">
        <v>1620500</v>
      </c>
      <c r="I146" s="28"/>
      <c r="J146" s="32"/>
      <c r="K146" s="31">
        <f t="shared" si="4"/>
        <v>0</v>
      </c>
      <c r="L146" s="30">
        <f t="shared" si="5"/>
        <v>0</v>
      </c>
      <c r="M146" s="220"/>
    </row>
    <row r="147" spans="1:13" ht="15.6" x14ac:dyDescent="0.3">
      <c r="A147" s="26" t="s">
        <v>7</v>
      </c>
      <c r="B147" s="26" t="s">
        <v>33</v>
      </c>
      <c r="C147" s="26" t="s">
        <v>74</v>
      </c>
      <c r="D147" s="26" t="s">
        <v>50</v>
      </c>
      <c r="E147" s="26" t="s">
        <v>36</v>
      </c>
      <c r="F147" s="26" t="s">
        <v>5</v>
      </c>
      <c r="G147" s="27">
        <v>30</v>
      </c>
      <c r="H147" s="222">
        <v>950000</v>
      </c>
      <c r="I147" s="28"/>
      <c r="J147" s="29"/>
      <c r="K147" s="31">
        <f t="shared" si="4"/>
        <v>0</v>
      </c>
      <c r="L147" s="30">
        <f t="shared" si="5"/>
        <v>0</v>
      </c>
      <c r="M147" s="220"/>
    </row>
    <row r="148" spans="1:13" ht="15.6" x14ac:dyDescent="0.3">
      <c r="A148" s="26" t="s">
        <v>7</v>
      </c>
      <c r="B148" s="26" t="s">
        <v>33</v>
      </c>
      <c r="C148" s="26" t="s">
        <v>74</v>
      </c>
      <c r="D148" s="26" t="s">
        <v>50</v>
      </c>
      <c r="E148" s="26" t="s">
        <v>35</v>
      </c>
      <c r="F148" s="26" t="s">
        <v>5</v>
      </c>
      <c r="G148" s="27">
        <v>20</v>
      </c>
      <c r="H148" s="222">
        <v>1697000</v>
      </c>
      <c r="I148" s="28"/>
      <c r="J148" s="32"/>
      <c r="K148" s="31">
        <f t="shared" si="4"/>
        <v>0</v>
      </c>
      <c r="L148" s="30">
        <f t="shared" si="5"/>
        <v>0</v>
      </c>
      <c r="M148" s="220"/>
    </row>
    <row r="149" spans="1:13" ht="15.6" x14ac:dyDescent="0.3">
      <c r="A149" s="26" t="s">
        <v>7</v>
      </c>
      <c r="B149" s="26" t="s">
        <v>33</v>
      </c>
      <c r="C149" s="26" t="s">
        <v>74</v>
      </c>
      <c r="D149" s="26" t="s">
        <v>50</v>
      </c>
      <c r="E149" s="26" t="s">
        <v>461</v>
      </c>
      <c r="F149" s="26" t="s">
        <v>5</v>
      </c>
      <c r="G149" s="27">
        <v>45</v>
      </c>
      <c r="H149" s="222">
        <v>950000</v>
      </c>
      <c r="I149" s="28"/>
      <c r="J149" s="29"/>
      <c r="K149" s="31">
        <f t="shared" si="4"/>
        <v>0</v>
      </c>
      <c r="L149" s="30">
        <f t="shared" si="5"/>
        <v>0</v>
      </c>
      <c r="M149" s="220"/>
    </row>
    <row r="150" spans="1:13" ht="15.6" x14ac:dyDescent="0.3">
      <c r="A150" s="26" t="s">
        <v>7</v>
      </c>
      <c r="B150" s="26" t="s">
        <v>33</v>
      </c>
      <c r="C150" s="26" t="s">
        <v>74</v>
      </c>
      <c r="D150" s="26" t="s">
        <v>50</v>
      </c>
      <c r="E150" s="26" t="s">
        <v>145</v>
      </c>
      <c r="F150" s="26" t="s">
        <v>5</v>
      </c>
      <c r="G150" s="27">
        <v>50</v>
      </c>
      <c r="H150" s="222">
        <v>1360000</v>
      </c>
      <c r="I150" s="28"/>
      <c r="J150" s="32"/>
      <c r="K150" s="31">
        <f t="shared" si="4"/>
        <v>0</v>
      </c>
      <c r="L150" s="30">
        <f t="shared" si="5"/>
        <v>0</v>
      </c>
      <c r="M150" s="220"/>
    </row>
    <row r="151" spans="1:13" ht="15.6" x14ac:dyDescent="0.3">
      <c r="A151" s="26" t="s">
        <v>7</v>
      </c>
      <c r="B151" s="26" t="s">
        <v>33</v>
      </c>
      <c r="C151" s="26" t="s">
        <v>74</v>
      </c>
      <c r="D151" s="26" t="s">
        <v>50</v>
      </c>
      <c r="E151" s="26" t="s">
        <v>46</v>
      </c>
      <c r="F151" s="26" t="s">
        <v>5</v>
      </c>
      <c r="G151" s="27">
        <v>20</v>
      </c>
      <c r="H151" s="222">
        <v>1420000</v>
      </c>
      <c r="I151" s="28"/>
      <c r="J151" s="29"/>
      <c r="K151" s="31">
        <f t="shared" si="4"/>
        <v>0</v>
      </c>
      <c r="L151" s="30">
        <f t="shared" si="5"/>
        <v>0</v>
      </c>
      <c r="M151" s="220"/>
    </row>
    <row r="152" spans="1:13" ht="15.6" x14ac:dyDescent="0.3">
      <c r="A152" s="26" t="s">
        <v>7</v>
      </c>
      <c r="B152" s="26" t="s">
        <v>33</v>
      </c>
      <c r="C152" s="26" t="s">
        <v>74</v>
      </c>
      <c r="D152" s="26" t="s">
        <v>50</v>
      </c>
      <c r="E152" s="26" t="s">
        <v>47</v>
      </c>
      <c r="F152" s="26" t="s">
        <v>5</v>
      </c>
      <c r="G152" s="27">
        <v>30</v>
      </c>
      <c r="H152" s="222">
        <v>1420000</v>
      </c>
      <c r="I152" s="28"/>
      <c r="J152" s="29"/>
      <c r="K152" s="31">
        <f t="shared" si="4"/>
        <v>0</v>
      </c>
      <c r="L152" s="30">
        <f t="shared" si="5"/>
        <v>0</v>
      </c>
      <c r="M152" s="220"/>
    </row>
    <row r="153" spans="1:13" ht="15.6" x14ac:dyDescent="0.3">
      <c r="A153" s="26" t="s">
        <v>7</v>
      </c>
      <c r="B153" s="26" t="s">
        <v>33</v>
      </c>
      <c r="C153" s="26" t="s">
        <v>74</v>
      </c>
      <c r="D153" s="26" t="s">
        <v>50</v>
      </c>
      <c r="E153" s="26" t="s">
        <v>49</v>
      </c>
      <c r="F153" s="26" t="s">
        <v>5</v>
      </c>
      <c r="G153" s="27">
        <v>30</v>
      </c>
      <c r="H153" s="222">
        <v>884000</v>
      </c>
      <c r="I153" s="28"/>
      <c r="J153" s="29"/>
      <c r="K153" s="31">
        <f t="shared" si="4"/>
        <v>0</v>
      </c>
      <c r="L153" s="30">
        <f t="shared" si="5"/>
        <v>0</v>
      </c>
      <c r="M153" s="220"/>
    </row>
    <row r="154" spans="1:13" ht="15.6" x14ac:dyDescent="0.3">
      <c r="A154" s="26" t="s">
        <v>7</v>
      </c>
      <c r="B154" s="26" t="s">
        <v>33</v>
      </c>
      <c r="C154" s="26" t="s">
        <v>74</v>
      </c>
      <c r="D154" s="26" t="s">
        <v>50</v>
      </c>
      <c r="E154" s="26" t="s">
        <v>146</v>
      </c>
      <c r="F154" s="26" t="s">
        <v>5</v>
      </c>
      <c r="G154" s="27">
        <v>30</v>
      </c>
      <c r="H154" s="222">
        <v>540000</v>
      </c>
      <c r="I154" s="28"/>
      <c r="J154" s="29"/>
      <c r="K154" s="31">
        <f t="shared" si="4"/>
        <v>0</v>
      </c>
      <c r="L154" s="30">
        <f t="shared" si="5"/>
        <v>0</v>
      </c>
      <c r="M154" s="220"/>
    </row>
    <row r="155" spans="1:13" ht="15.6" x14ac:dyDescent="0.3">
      <c r="A155" s="26" t="s">
        <v>7</v>
      </c>
      <c r="B155" s="26" t="s">
        <v>33</v>
      </c>
      <c r="C155" s="26" t="s">
        <v>74</v>
      </c>
      <c r="D155" s="26" t="s">
        <v>50</v>
      </c>
      <c r="E155" s="26" t="s">
        <v>48</v>
      </c>
      <c r="F155" s="26" t="s">
        <v>5</v>
      </c>
      <c r="G155" s="27">
        <v>30</v>
      </c>
      <c r="H155" s="222">
        <v>540000</v>
      </c>
      <c r="I155" s="28"/>
      <c r="J155" s="29"/>
      <c r="K155" s="31">
        <f t="shared" si="4"/>
        <v>0</v>
      </c>
      <c r="L155" s="30">
        <f t="shared" si="5"/>
        <v>0</v>
      </c>
      <c r="M155" s="220"/>
    </row>
    <row r="156" spans="1:13" ht="15.6" x14ac:dyDescent="0.3">
      <c r="A156" s="26" t="s">
        <v>16</v>
      </c>
      <c r="B156" s="26" t="s">
        <v>33</v>
      </c>
      <c r="C156" s="26" t="s">
        <v>71</v>
      </c>
      <c r="D156" s="26" t="s">
        <v>50</v>
      </c>
      <c r="E156" s="26" t="s">
        <v>31</v>
      </c>
      <c r="F156" s="26" t="s">
        <v>5</v>
      </c>
      <c r="G156" s="27">
        <v>20</v>
      </c>
      <c r="H156" s="222">
        <v>1300000</v>
      </c>
      <c r="I156" s="28"/>
      <c r="J156" s="32"/>
      <c r="K156" s="31">
        <f t="shared" si="4"/>
        <v>0</v>
      </c>
      <c r="L156" s="30">
        <f t="shared" si="5"/>
        <v>0</v>
      </c>
      <c r="M156" s="220"/>
    </row>
    <row r="157" spans="1:13" ht="15.6" x14ac:dyDescent="0.3">
      <c r="A157" s="26" t="s">
        <v>16</v>
      </c>
      <c r="B157" s="26" t="s">
        <v>33</v>
      </c>
      <c r="C157" s="26" t="s">
        <v>71</v>
      </c>
      <c r="D157" s="26" t="s">
        <v>50</v>
      </c>
      <c r="E157" s="26" t="s">
        <v>34</v>
      </c>
      <c r="F157" s="26" t="s">
        <v>5</v>
      </c>
      <c r="G157" s="27">
        <v>30</v>
      </c>
      <c r="H157" s="222">
        <v>1300000</v>
      </c>
      <c r="I157" s="28"/>
      <c r="J157" s="32"/>
      <c r="K157" s="31">
        <f t="shared" si="4"/>
        <v>0</v>
      </c>
      <c r="L157" s="30">
        <f t="shared" si="5"/>
        <v>0</v>
      </c>
      <c r="M157" s="220"/>
    </row>
    <row r="158" spans="1:13" ht="15.6" x14ac:dyDescent="0.3">
      <c r="A158" s="26" t="s">
        <v>16</v>
      </c>
      <c r="B158" s="26" t="s">
        <v>33</v>
      </c>
      <c r="C158" s="26" t="s">
        <v>71</v>
      </c>
      <c r="D158" s="26" t="s">
        <v>50</v>
      </c>
      <c r="E158" s="26" t="s">
        <v>36</v>
      </c>
      <c r="F158" s="26" t="s">
        <v>5</v>
      </c>
      <c r="G158" s="27">
        <v>30</v>
      </c>
      <c r="H158" s="222">
        <v>500000</v>
      </c>
      <c r="I158" s="28"/>
      <c r="J158" s="29"/>
      <c r="K158" s="31">
        <f t="shared" si="4"/>
        <v>0</v>
      </c>
      <c r="L158" s="30">
        <f t="shared" si="5"/>
        <v>0</v>
      </c>
      <c r="M158" s="220"/>
    </row>
    <row r="159" spans="1:13" ht="15.6" x14ac:dyDescent="0.3">
      <c r="A159" s="26" t="s">
        <v>16</v>
      </c>
      <c r="B159" s="26" t="s">
        <v>33</v>
      </c>
      <c r="C159" s="26" t="s">
        <v>71</v>
      </c>
      <c r="D159" s="26" t="s">
        <v>50</v>
      </c>
      <c r="E159" s="26" t="s">
        <v>35</v>
      </c>
      <c r="F159" s="26" t="s">
        <v>5</v>
      </c>
      <c r="G159" s="27">
        <v>20</v>
      </c>
      <c r="H159" s="222">
        <v>1300000</v>
      </c>
      <c r="I159" s="28"/>
      <c r="J159" s="29"/>
      <c r="K159" s="31">
        <f t="shared" si="4"/>
        <v>0</v>
      </c>
      <c r="L159" s="30">
        <f t="shared" si="5"/>
        <v>0</v>
      </c>
      <c r="M159" s="220"/>
    </row>
    <row r="160" spans="1:13" ht="15.6" x14ac:dyDescent="0.3">
      <c r="A160" s="26" t="s">
        <v>16</v>
      </c>
      <c r="B160" s="26" t="s">
        <v>33</v>
      </c>
      <c r="C160" s="26" t="s">
        <v>71</v>
      </c>
      <c r="D160" s="26" t="s">
        <v>50</v>
      </c>
      <c r="E160" s="26" t="s">
        <v>461</v>
      </c>
      <c r="F160" s="26" t="s">
        <v>5</v>
      </c>
      <c r="G160" s="27">
        <v>45</v>
      </c>
      <c r="H160" s="222">
        <v>500000</v>
      </c>
      <c r="I160" s="28"/>
      <c r="J160" s="29"/>
      <c r="K160" s="31">
        <f t="shared" si="4"/>
        <v>0</v>
      </c>
      <c r="L160" s="30">
        <f t="shared" si="5"/>
        <v>0</v>
      </c>
      <c r="M160" s="220"/>
    </row>
    <row r="161" spans="1:13" ht="15.6" x14ac:dyDescent="0.3">
      <c r="A161" s="26" t="s">
        <v>16</v>
      </c>
      <c r="B161" s="26" t="s">
        <v>33</v>
      </c>
      <c r="C161" s="26" t="s">
        <v>71</v>
      </c>
      <c r="D161" s="26" t="s">
        <v>50</v>
      </c>
      <c r="E161" s="26" t="s">
        <v>49</v>
      </c>
      <c r="F161" s="26" t="s">
        <v>5</v>
      </c>
      <c r="G161" s="27">
        <v>30</v>
      </c>
      <c r="H161" s="222">
        <v>300000</v>
      </c>
      <c r="I161" s="28"/>
      <c r="J161" s="29"/>
      <c r="K161" s="31">
        <f t="shared" si="4"/>
        <v>0</v>
      </c>
      <c r="L161" s="30">
        <f t="shared" si="5"/>
        <v>0</v>
      </c>
      <c r="M161" s="220"/>
    </row>
    <row r="162" spans="1:13" ht="15.6" x14ac:dyDescent="0.3">
      <c r="A162" s="26" t="s">
        <v>16</v>
      </c>
      <c r="B162" s="26" t="s">
        <v>33</v>
      </c>
      <c r="C162" s="26" t="s">
        <v>71</v>
      </c>
      <c r="D162" s="26" t="s">
        <v>50</v>
      </c>
      <c r="E162" s="26" t="s">
        <v>146</v>
      </c>
      <c r="F162" s="26" t="s">
        <v>5</v>
      </c>
      <c r="G162" s="27">
        <v>30</v>
      </c>
      <c r="H162" s="222">
        <v>250000</v>
      </c>
      <c r="I162" s="28"/>
      <c r="J162" s="29"/>
      <c r="K162" s="31">
        <f t="shared" si="4"/>
        <v>0</v>
      </c>
      <c r="L162" s="30">
        <f t="shared" si="5"/>
        <v>0</v>
      </c>
      <c r="M162" s="220"/>
    </row>
    <row r="163" spans="1:13" ht="15.6" x14ac:dyDescent="0.3">
      <c r="A163" s="26" t="s">
        <v>16</v>
      </c>
      <c r="B163" s="26" t="s">
        <v>33</v>
      </c>
      <c r="C163" s="26" t="s">
        <v>71</v>
      </c>
      <c r="D163" s="26" t="s">
        <v>50</v>
      </c>
      <c r="E163" s="26" t="s">
        <v>48</v>
      </c>
      <c r="F163" s="26" t="s">
        <v>5</v>
      </c>
      <c r="G163" s="27">
        <v>30</v>
      </c>
      <c r="H163" s="222">
        <v>250000</v>
      </c>
      <c r="I163" s="28"/>
      <c r="J163" s="29"/>
      <c r="K163" s="31">
        <f t="shared" si="4"/>
        <v>0</v>
      </c>
      <c r="L163" s="30">
        <f t="shared" si="5"/>
        <v>0</v>
      </c>
      <c r="M163" s="220"/>
    </row>
    <row r="164" spans="1:13" ht="15.6" x14ac:dyDescent="0.3">
      <c r="A164" s="26" t="s">
        <v>18</v>
      </c>
      <c r="B164" s="26" t="s">
        <v>33</v>
      </c>
      <c r="C164" s="26" t="s">
        <v>71</v>
      </c>
      <c r="D164" s="26" t="s">
        <v>50</v>
      </c>
      <c r="E164" s="26" t="s">
        <v>31</v>
      </c>
      <c r="F164" s="26" t="s">
        <v>5</v>
      </c>
      <c r="G164" s="27">
        <v>20</v>
      </c>
      <c r="H164" s="222">
        <v>10000000</v>
      </c>
      <c r="I164" s="28"/>
      <c r="J164" s="29"/>
      <c r="K164" s="31">
        <f t="shared" si="4"/>
        <v>0</v>
      </c>
      <c r="L164" s="30">
        <f t="shared" si="5"/>
        <v>0</v>
      </c>
      <c r="M164" s="220"/>
    </row>
    <row r="165" spans="1:13" ht="15.6" x14ac:dyDescent="0.3">
      <c r="A165" s="26" t="s">
        <v>18</v>
      </c>
      <c r="B165" s="26" t="s">
        <v>33</v>
      </c>
      <c r="C165" s="26" t="s">
        <v>71</v>
      </c>
      <c r="D165" s="26" t="s">
        <v>50</v>
      </c>
      <c r="E165" s="26" t="s">
        <v>34</v>
      </c>
      <c r="F165" s="26" t="s">
        <v>5</v>
      </c>
      <c r="G165" s="27">
        <v>30</v>
      </c>
      <c r="H165" s="222">
        <v>10000000</v>
      </c>
      <c r="I165" s="28"/>
      <c r="J165" s="29"/>
      <c r="K165" s="31">
        <f t="shared" si="4"/>
        <v>0</v>
      </c>
      <c r="L165" s="30">
        <f t="shared" si="5"/>
        <v>0</v>
      </c>
      <c r="M165" s="220"/>
    </row>
    <row r="166" spans="1:13" ht="15.6" x14ac:dyDescent="0.3">
      <c r="A166" s="26" t="s">
        <v>18</v>
      </c>
      <c r="B166" s="26" t="s">
        <v>33</v>
      </c>
      <c r="C166" s="26" t="s">
        <v>71</v>
      </c>
      <c r="D166" s="26" t="s">
        <v>50</v>
      </c>
      <c r="E166" s="26" t="s">
        <v>36</v>
      </c>
      <c r="F166" s="26" t="s">
        <v>5</v>
      </c>
      <c r="G166" s="27">
        <v>30</v>
      </c>
      <c r="H166" s="222">
        <v>4000000</v>
      </c>
      <c r="I166" s="28"/>
      <c r="J166" s="29"/>
      <c r="K166" s="31">
        <f t="shared" si="4"/>
        <v>0</v>
      </c>
      <c r="L166" s="30">
        <f t="shared" si="5"/>
        <v>0</v>
      </c>
      <c r="M166" s="220"/>
    </row>
    <row r="167" spans="1:13" ht="15.6" x14ac:dyDescent="0.3">
      <c r="A167" s="26" t="s">
        <v>18</v>
      </c>
      <c r="B167" s="26" t="s">
        <v>33</v>
      </c>
      <c r="C167" s="26" t="s">
        <v>71</v>
      </c>
      <c r="D167" s="26" t="s">
        <v>50</v>
      </c>
      <c r="E167" s="26" t="s">
        <v>35</v>
      </c>
      <c r="F167" s="26" t="s">
        <v>5</v>
      </c>
      <c r="G167" s="27">
        <v>20</v>
      </c>
      <c r="H167" s="222">
        <v>8500000</v>
      </c>
      <c r="I167" s="28"/>
      <c r="J167" s="29"/>
      <c r="K167" s="31">
        <f t="shared" si="4"/>
        <v>0</v>
      </c>
      <c r="L167" s="30">
        <f t="shared" si="5"/>
        <v>0</v>
      </c>
      <c r="M167" s="220"/>
    </row>
    <row r="168" spans="1:13" ht="15.6" x14ac:dyDescent="0.3">
      <c r="A168" s="26" t="s">
        <v>18</v>
      </c>
      <c r="B168" s="26" t="s">
        <v>33</v>
      </c>
      <c r="C168" s="26" t="s">
        <v>71</v>
      </c>
      <c r="D168" s="26" t="s">
        <v>50</v>
      </c>
      <c r="E168" s="26" t="s">
        <v>145</v>
      </c>
      <c r="F168" s="26" t="s">
        <v>5</v>
      </c>
      <c r="G168" s="27">
        <v>50</v>
      </c>
      <c r="H168" s="222">
        <v>7000000</v>
      </c>
      <c r="I168" s="28"/>
      <c r="J168" s="29"/>
      <c r="K168" s="31">
        <f t="shared" si="4"/>
        <v>0</v>
      </c>
      <c r="L168" s="30">
        <f t="shared" si="5"/>
        <v>0</v>
      </c>
      <c r="M168" s="220"/>
    </row>
    <row r="169" spans="1:13" ht="15.6" x14ac:dyDescent="0.3">
      <c r="A169" s="26" t="s">
        <v>18</v>
      </c>
      <c r="B169" s="26" t="s">
        <v>33</v>
      </c>
      <c r="C169" s="26" t="s">
        <v>71</v>
      </c>
      <c r="D169" s="26" t="s">
        <v>50</v>
      </c>
      <c r="E169" s="26" t="s">
        <v>49</v>
      </c>
      <c r="F169" s="26" t="s">
        <v>5</v>
      </c>
      <c r="G169" s="27">
        <v>30</v>
      </c>
      <c r="H169" s="222">
        <v>1500000</v>
      </c>
      <c r="I169" s="28"/>
      <c r="J169" s="29"/>
      <c r="K169" s="31">
        <f t="shared" si="4"/>
        <v>0</v>
      </c>
      <c r="L169" s="30">
        <f t="shared" si="5"/>
        <v>0</v>
      </c>
      <c r="M169" s="220"/>
    </row>
    <row r="170" spans="1:13" ht="15.6" x14ac:dyDescent="0.3">
      <c r="A170" s="26" t="s">
        <v>18</v>
      </c>
      <c r="B170" s="26" t="s">
        <v>33</v>
      </c>
      <c r="C170" s="26" t="s">
        <v>71</v>
      </c>
      <c r="D170" s="26" t="s">
        <v>50</v>
      </c>
      <c r="E170" s="26" t="s">
        <v>146</v>
      </c>
      <c r="F170" s="26" t="s">
        <v>5</v>
      </c>
      <c r="G170" s="27">
        <v>30</v>
      </c>
      <c r="H170" s="222">
        <v>2200000</v>
      </c>
      <c r="I170" s="28"/>
      <c r="J170" s="29"/>
      <c r="K170" s="31">
        <f t="shared" si="4"/>
        <v>0</v>
      </c>
      <c r="L170" s="30">
        <f t="shared" si="5"/>
        <v>0</v>
      </c>
      <c r="M170" s="220"/>
    </row>
    <row r="171" spans="1:13" ht="15.6" x14ac:dyDescent="0.3">
      <c r="A171" s="26" t="s">
        <v>18</v>
      </c>
      <c r="B171" s="26" t="s">
        <v>33</v>
      </c>
      <c r="C171" s="26" t="s">
        <v>71</v>
      </c>
      <c r="D171" s="26" t="s">
        <v>50</v>
      </c>
      <c r="E171" s="26" t="s">
        <v>48</v>
      </c>
      <c r="F171" s="26" t="s">
        <v>5</v>
      </c>
      <c r="G171" s="27">
        <v>30</v>
      </c>
      <c r="H171" s="222">
        <v>2200000</v>
      </c>
      <c r="I171" s="28"/>
      <c r="J171" s="29"/>
      <c r="K171" s="31">
        <f t="shared" si="4"/>
        <v>0</v>
      </c>
      <c r="L171" s="30">
        <f t="shared" si="5"/>
        <v>0</v>
      </c>
      <c r="M171" s="220"/>
    </row>
    <row r="172" spans="1:13" ht="15.6" x14ac:dyDescent="0.3">
      <c r="A172" s="26" t="s">
        <v>20</v>
      </c>
      <c r="B172" s="26" t="s">
        <v>33</v>
      </c>
      <c r="C172" s="26" t="s">
        <v>71</v>
      </c>
      <c r="D172" s="26" t="s">
        <v>50</v>
      </c>
      <c r="E172" s="26" t="s">
        <v>31</v>
      </c>
      <c r="F172" s="26" t="s">
        <v>5</v>
      </c>
      <c r="G172" s="27">
        <v>20</v>
      </c>
      <c r="H172" s="222">
        <v>300000</v>
      </c>
      <c r="I172" s="28"/>
      <c r="J172" s="29"/>
      <c r="K172" s="31">
        <f t="shared" si="4"/>
        <v>0</v>
      </c>
      <c r="L172" s="30">
        <f t="shared" si="5"/>
        <v>0</v>
      </c>
      <c r="M172" s="220"/>
    </row>
    <row r="173" spans="1:13" ht="15.6" x14ac:dyDescent="0.3">
      <c r="A173" s="26" t="s">
        <v>20</v>
      </c>
      <c r="B173" s="26" t="s">
        <v>33</v>
      </c>
      <c r="C173" s="26" t="s">
        <v>71</v>
      </c>
      <c r="D173" s="26" t="s">
        <v>50</v>
      </c>
      <c r="E173" s="26" t="s">
        <v>34</v>
      </c>
      <c r="F173" s="26" t="s">
        <v>5</v>
      </c>
      <c r="G173" s="27">
        <v>30</v>
      </c>
      <c r="H173" s="222">
        <v>300000</v>
      </c>
      <c r="I173" s="28"/>
      <c r="J173" s="29"/>
      <c r="K173" s="31">
        <f t="shared" si="4"/>
        <v>0</v>
      </c>
      <c r="L173" s="30">
        <f t="shared" si="5"/>
        <v>0</v>
      </c>
      <c r="M173" s="220"/>
    </row>
    <row r="174" spans="1:13" ht="15.6" x14ac:dyDescent="0.3">
      <c r="A174" s="26" t="s">
        <v>20</v>
      </c>
      <c r="B174" s="26" t="s">
        <v>33</v>
      </c>
      <c r="C174" s="26" t="s">
        <v>71</v>
      </c>
      <c r="D174" s="26" t="s">
        <v>50</v>
      </c>
      <c r="E174" s="26" t="s">
        <v>36</v>
      </c>
      <c r="F174" s="26" t="s">
        <v>5</v>
      </c>
      <c r="G174" s="27">
        <v>30</v>
      </c>
      <c r="H174" s="222">
        <v>30000</v>
      </c>
      <c r="I174" s="28"/>
      <c r="J174" s="29"/>
      <c r="K174" s="31">
        <f t="shared" si="4"/>
        <v>0</v>
      </c>
      <c r="L174" s="30">
        <f t="shared" si="5"/>
        <v>0</v>
      </c>
      <c r="M174" s="220"/>
    </row>
    <row r="175" spans="1:13" ht="15.6" x14ac:dyDescent="0.3">
      <c r="A175" s="26" t="s">
        <v>20</v>
      </c>
      <c r="B175" s="26" t="s">
        <v>33</v>
      </c>
      <c r="C175" s="26" t="s">
        <v>71</v>
      </c>
      <c r="D175" s="26" t="s">
        <v>50</v>
      </c>
      <c r="E175" s="26" t="s">
        <v>35</v>
      </c>
      <c r="F175" s="26" t="s">
        <v>5</v>
      </c>
      <c r="G175" s="27">
        <v>20</v>
      </c>
      <c r="H175" s="222">
        <v>810000</v>
      </c>
      <c r="I175" s="28"/>
      <c r="J175" s="29"/>
      <c r="K175" s="31">
        <f t="shared" si="4"/>
        <v>0</v>
      </c>
      <c r="L175" s="30">
        <f t="shared" si="5"/>
        <v>0</v>
      </c>
      <c r="M175" s="220"/>
    </row>
    <row r="176" spans="1:13" ht="15.6" x14ac:dyDescent="0.3">
      <c r="A176" s="26" t="s">
        <v>20</v>
      </c>
      <c r="B176" s="26" t="s">
        <v>33</v>
      </c>
      <c r="C176" s="26" t="s">
        <v>71</v>
      </c>
      <c r="D176" s="26" t="s">
        <v>50</v>
      </c>
      <c r="E176" s="26" t="s">
        <v>49</v>
      </c>
      <c r="F176" s="26" t="s">
        <v>5</v>
      </c>
      <c r="G176" s="27">
        <v>30</v>
      </c>
      <c r="H176" s="222">
        <v>15000</v>
      </c>
      <c r="I176" s="28"/>
      <c r="J176" s="29"/>
      <c r="K176" s="31">
        <f t="shared" si="4"/>
        <v>0</v>
      </c>
      <c r="L176" s="30">
        <f t="shared" si="5"/>
        <v>0</v>
      </c>
      <c r="M176" s="220"/>
    </row>
    <row r="177" spans="1:13" ht="15.6" x14ac:dyDescent="0.3">
      <c r="A177" s="26" t="s">
        <v>20</v>
      </c>
      <c r="B177" s="26" t="s">
        <v>33</v>
      </c>
      <c r="C177" s="26" t="s">
        <v>71</v>
      </c>
      <c r="D177" s="26" t="s">
        <v>50</v>
      </c>
      <c r="E177" s="26" t="s">
        <v>146</v>
      </c>
      <c r="F177" s="26" t="s">
        <v>5</v>
      </c>
      <c r="G177" s="27">
        <v>30</v>
      </c>
      <c r="H177" s="222">
        <v>175000</v>
      </c>
      <c r="I177" s="28"/>
      <c r="J177" s="29"/>
      <c r="K177" s="31">
        <f t="shared" si="4"/>
        <v>0</v>
      </c>
      <c r="L177" s="30">
        <f t="shared" si="5"/>
        <v>0</v>
      </c>
      <c r="M177" s="220"/>
    </row>
    <row r="178" spans="1:13" ht="15.6" x14ac:dyDescent="0.3">
      <c r="A178" s="26" t="s">
        <v>20</v>
      </c>
      <c r="B178" s="26" t="s">
        <v>33</v>
      </c>
      <c r="C178" s="26" t="s">
        <v>71</v>
      </c>
      <c r="D178" s="26" t="s">
        <v>50</v>
      </c>
      <c r="E178" s="26" t="s">
        <v>48</v>
      </c>
      <c r="F178" s="26" t="s">
        <v>5</v>
      </c>
      <c r="G178" s="27">
        <v>30</v>
      </c>
      <c r="H178" s="222">
        <v>175000</v>
      </c>
      <c r="I178" s="28"/>
      <c r="J178" s="29"/>
      <c r="K178" s="31">
        <f t="shared" si="4"/>
        <v>0</v>
      </c>
      <c r="L178" s="30">
        <f t="shared" si="5"/>
        <v>0</v>
      </c>
      <c r="M178" s="220"/>
    </row>
    <row r="179" spans="1:13" ht="15.6" x14ac:dyDescent="0.3">
      <c r="A179" s="26" t="s">
        <v>28</v>
      </c>
      <c r="B179" s="26" t="s">
        <v>33</v>
      </c>
      <c r="C179" s="26" t="s">
        <v>74</v>
      </c>
      <c r="D179" s="26" t="s">
        <v>50</v>
      </c>
      <c r="E179" s="26" t="s">
        <v>31</v>
      </c>
      <c r="F179" s="26" t="s">
        <v>5</v>
      </c>
      <c r="G179" s="27">
        <v>30</v>
      </c>
      <c r="H179" s="222">
        <v>10000</v>
      </c>
      <c r="I179" s="28"/>
      <c r="J179" s="29"/>
      <c r="K179" s="31">
        <f t="shared" si="4"/>
        <v>0</v>
      </c>
      <c r="L179" s="30">
        <f t="shared" si="5"/>
        <v>0</v>
      </c>
      <c r="M179" s="220"/>
    </row>
    <row r="180" spans="1:13" ht="15.6" x14ac:dyDescent="0.3">
      <c r="A180" s="26" t="s">
        <v>28</v>
      </c>
      <c r="B180" s="26" t="s">
        <v>33</v>
      </c>
      <c r="C180" s="26" t="s">
        <v>74</v>
      </c>
      <c r="D180" s="26" t="s">
        <v>50</v>
      </c>
      <c r="E180" s="26" t="s">
        <v>34</v>
      </c>
      <c r="F180" s="26" t="s">
        <v>5</v>
      </c>
      <c r="G180" s="27">
        <v>40</v>
      </c>
      <c r="H180" s="222">
        <v>10000</v>
      </c>
      <c r="I180" s="28"/>
      <c r="J180" s="29"/>
      <c r="K180" s="31">
        <f t="shared" si="4"/>
        <v>0</v>
      </c>
      <c r="L180" s="30">
        <f t="shared" si="5"/>
        <v>0</v>
      </c>
      <c r="M180" s="220"/>
    </row>
    <row r="181" spans="1:13" ht="15.6" x14ac:dyDescent="0.3">
      <c r="A181" s="26" t="s">
        <v>28</v>
      </c>
      <c r="B181" s="26" t="s">
        <v>33</v>
      </c>
      <c r="C181" s="26" t="s">
        <v>74</v>
      </c>
      <c r="D181" s="26" t="s">
        <v>50</v>
      </c>
      <c r="E181" s="26" t="s">
        <v>36</v>
      </c>
      <c r="F181" s="26" t="s">
        <v>5</v>
      </c>
      <c r="G181" s="27">
        <v>40</v>
      </c>
      <c r="H181" s="222">
        <v>7500</v>
      </c>
      <c r="I181" s="28"/>
      <c r="J181" s="29"/>
      <c r="K181" s="31">
        <f t="shared" si="4"/>
        <v>0</v>
      </c>
      <c r="L181" s="30">
        <f t="shared" si="5"/>
        <v>0</v>
      </c>
      <c r="M181" s="220"/>
    </row>
    <row r="182" spans="1:13" ht="15.6" x14ac:dyDescent="0.3">
      <c r="A182" s="26" t="s">
        <v>28</v>
      </c>
      <c r="B182" s="26" t="s">
        <v>33</v>
      </c>
      <c r="C182" s="26" t="s">
        <v>74</v>
      </c>
      <c r="D182" s="26" t="s">
        <v>50</v>
      </c>
      <c r="E182" s="26" t="s">
        <v>35</v>
      </c>
      <c r="F182" s="26" t="s">
        <v>5</v>
      </c>
      <c r="G182" s="27">
        <v>30</v>
      </c>
      <c r="H182" s="222">
        <v>15000</v>
      </c>
      <c r="I182" s="28"/>
      <c r="J182" s="29"/>
      <c r="K182" s="31">
        <f t="shared" si="4"/>
        <v>0</v>
      </c>
      <c r="L182" s="30">
        <f t="shared" si="5"/>
        <v>0</v>
      </c>
      <c r="M182" s="220"/>
    </row>
    <row r="183" spans="1:13" ht="15.6" x14ac:dyDescent="0.3">
      <c r="A183" s="26" t="s">
        <v>28</v>
      </c>
      <c r="B183" s="26" t="s">
        <v>33</v>
      </c>
      <c r="C183" s="26" t="s">
        <v>74</v>
      </c>
      <c r="D183" s="26" t="s">
        <v>50</v>
      </c>
      <c r="E183" s="26" t="s">
        <v>461</v>
      </c>
      <c r="F183" s="26" t="s">
        <v>5</v>
      </c>
      <c r="G183" s="27">
        <v>55</v>
      </c>
      <c r="H183" s="222">
        <v>7500</v>
      </c>
      <c r="I183" s="28"/>
      <c r="J183" s="29"/>
      <c r="K183" s="31">
        <f t="shared" si="4"/>
        <v>0</v>
      </c>
      <c r="L183" s="30">
        <f t="shared" si="5"/>
        <v>0</v>
      </c>
      <c r="M183" s="220"/>
    </row>
    <row r="184" spans="1:13" ht="15.6" x14ac:dyDescent="0.3">
      <c r="A184" s="26" t="s">
        <v>28</v>
      </c>
      <c r="B184" s="26" t="s">
        <v>33</v>
      </c>
      <c r="C184" s="26" t="s">
        <v>74</v>
      </c>
      <c r="D184" s="26" t="s">
        <v>50</v>
      </c>
      <c r="E184" s="26" t="s">
        <v>145</v>
      </c>
      <c r="F184" s="26" t="s">
        <v>5</v>
      </c>
      <c r="G184" s="27">
        <v>60</v>
      </c>
      <c r="H184" s="222">
        <v>8000</v>
      </c>
      <c r="I184" s="28"/>
      <c r="J184" s="29"/>
      <c r="K184" s="31">
        <f t="shared" si="4"/>
        <v>0</v>
      </c>
      <c r="L184" s="30">
        <f t="shared" si="5"/>
        <v>0</v>
      </c>
      <c r="M184" s="220"/>
    </row>
    <row r="185" spans="1:13" ht="15.6" x14ac:dyDescent="0.3">
      <c r="A185" s="26" t="s">
        <v>28</v>
      </c>
      <c r="B185" s="26" t="s">
        <v>33</v>
      </c>
      <c r="C185" s="26" t="s">
        <v>74</v>
      </c>
      <c r="D185" s="26" t="s">
        <v>50</v>
      </c>
      <c r="E185" s="26" t="s">
        <v>46</v>
      </c>
      <c r="F185" s="26" t="s">
        <v>5</v>
      </c>
      <c r="G185" s="27">
        <v>30</v>
      </c>
      <c r="H185" s="222">
        <v>8500</v>
      </c>
      <c r="I185" s="28"/>
      <c r="J185" s="29"/>
      <c r="K185" s="31">
        <f t="shared" si="4"/>
        <v>0</v>
      </c>
      <c r="L185" s="30">
        <f t="shared" si="5"/>
        <v>0</v>
      </c>
      <c r="M185" s="220"/>
    </row>
    <row r="186" spans="1:13" ht="15" customHeight="1" x14ac:dyDescent="0.3">
      <c r="A186" s="26" t="s">
        <v>28</v>
      </c>
      <c r="B186" s="26" t="s">
        <v>33</v>
      </c>
      <c r="C186" s="26" t="s">
        <v>74</v>
      </c>
      <c r="D186" s="26" t="s">
        <v>50</v>
      </c>
      <c r="E186" s="26" t="s">
        <v>47</v>
      </c>
      <c r="F186" s="26" t="s">
        <v>5</v>
      </c>
      <c r="G186" s="27">
        <v>40</v>
      </c>
      <c r="H186" s="222">
        <v>8500</v>
      </c>
      <c r="I186" s="28"/>
      <c r="J186" s="29"/>
      <c r="K186" s="31">
        <f t="shared" si="4"/>
        <v>0</v>
      </c>
      <c r="L186" s="30">
        <f t="shared" si="5"/>
        <v>0</v>
      </c>
      <c r="M186" s="220"/>
    </row>
    <row r="187" spans="1:13" ht="15.6" x14ac:dyDescent="0.3">
      <c r="A187" s="26" t="s">
        <v>28</v>
      </c>
      <c r="B187" s="26" t="s">
        <v>33</v>
      </c>
      <c r="C187" s="26" t="s">
        <v>74</v>
      </c>
      <c r="D187" s="26" t="s">
        <v>50</v>
      </c>
      <c r="E187" s="26" t="s">
        <v>49</v>
      </c>
      <c r="F187" s="26" t="s">
        <v>5</v>
      </c>
      <c r="G187" s="27">
        <v>40</v>
      </c>
      <c r="H187" s="222">
        <v>8000</v>
      </c>
      <c r="I187" s="28"/>
      <c r="J187" s="29"/>
      <c r="K187" s="31">
        <f t="shared" si="4"/>
        <v>0</v>
      </c>
      <c r="L187" s="30">
        <f t="shared" si="5"/>
        <v>0</v>
      </c>
      <c r="M187" s="220"/>
    </row>
    <row r="188" spans="1:13" ht="15.6" x14ac:dyDescent="0.3">
      <c r="A188" s="26" t="s">
        <v>28</v>
      </c>
      <c r="B188" s="26" t="s">
        <v>33</v>
      </c>
      <c r="C188" s="26" t="s">
        <v>74</v>
      </c>
      <c r="D188" s="26" t="s">
        <v>50</v>
      </c>
      <c r="E188" s="26" t="s">
        <v>146</v>
      </c>
      <c r="F188" s="26" t="s">
        <v>5</v>
      </c>
      <c r="G188" s="27">
        <v>40</v>
      </c>
      <c r="H188" s="222">
        <v>1500</v>
      </c>
      <c r="I188" s="28"/>
      <c r="J188" s="29"/>
      <c r="K188" s="31">
        <f t="shared" si="4"/>
        <v>0</v>
      </c>
      <c r="L188" s="30">
        <f t="shared" si="5"/>
        <v>0</v>
      </c>
      <c r="M188" s="220"/>
    </row>
    <row r="189" spans="1:13" ht="15.6" x14ac:dyDescent="0.3">
      <c r="A189" s="26" t="s">
        <v>28</v>
      </c>
      <c r="B189" s="26" t="s">
        <v>33</v>
      </c>
      <c r="C189" s="26" t="s">
        <v>74</v>
      </c>
      <c r="D189" s="26" t="s">
        <v>50</v>
      </c>
      <c r="E189" s="26" t="s">
        <v>48</v>
      </c>
      <c r="F189" s="26" t="s">
        <v>5</v>
      </c>
      <c r="G189" s="27">
        <v>40</v>
      </c>
      <c r="H189" s="222">
        <v>1500</v>
      </c>
      <c r="I189" s="28"/>
      <c r="J189" s="29"/>
      <c r="K189" s="31">
        <f t="shared" si="4"/>
        <v>0</v>
      </c>
      <c r="L189" s="30">
        <f t="shared" si="5"/>
        <v>0</v>
      </c>
      <c r="M189" s="220"/>
    </row>
    <row r="190" spans="1:13" ht="15.6" x14ac:dyDescent="0.3">
      <c r="A190" s="26" t="s">
        <v>27</v>
      </c>
      <c r="B190" s="26" t="s">
        <v>33</v>
      </c>
      <c r="C190" s="26" t="s">
        <v>71</v>
      </c>
      <c r="D190" s="26" t="s">
        <v>50</v>
      </c>
      <c r="E190" s="26" t="s">
        <v>31</v>
      </c>
      <c r="F190" s="26" t="s">
        <v>5</v>
      </c>
      <c r="G190" s="27">
        <v>30</v>
      </c>
      <c r="H190" s="222">
        <v>163000</v>
      </c>
      <c r="I190" s="28"/>
      <c r="J190" s="29"/>
      <c r="K190" s="31">
        <f t="shared" si="4"/>
        <v>0</v>
      </c>
      <c r="L190" s="30">
        <f t="shared" si="5"/>
        <v>0</v>
      </c>
      <c r="M190" s="220"/>
    </row>
    <row r="191" spans="1:13" ht="15.6" x14ac:dyDescent="0.3">
      <c r="A191" s="26" t="s">
        <v>27</v>
      </c>
      <c r="B191" s="26" t="s">
        <v>33</v>
      </c>
      <c r="C191" s="26" t="s">
        <v>71</v>
      </c>
      <c r="D191" s="26" t="s">
        <v>50</v>
      </c>
      <c r="E191" s="26" t="s">
        <v>34</v>
      </c>
      <c r="F191" s="26" t="s">
        <v>5</v>
      </c>
      <c r="G191" s="27">
        <v>40</v>
      </c>
      <c r="H191" s="222">
        <v>163000</v>
      </c>
      <c r="I191" s="28"/>
      <c r="J191" s="29"/>
      <c r="K191" s="31">
        <f t="shared" si="4"/>
        <v>0</v>
      </c>
      <c r="L191" s="30">
        <f t="shared" si="5"/>
        <v>0</v>
      </c>
      <c r="M191" s="220"/>
    </row>
    <row r="192" spans="1:13" ht="15.6" x14ac:dyDescent="0.3">
      <c r="A192" s="26" t="s">
        <v>27</v>
      </c>
      <c r="B192" s="26" t="s">
        <v>33</v>
      </c>
      <c r="C192" s="26" t="s">
        <v>71</v>
      </c>
      <c r="D192" s="26" t="s">
        <v>50</v>
      </c>
      <c r="E192" s="26" t="s">
        <v>36</v>
      </c>
      <c r="F192" s="26" t="s">
        <v>5</v>
      </c>
      <c r="G192" s="27">
        <v>40</v>
      </c>
      <c r="H192" s="222">
        <v>109000</v>
      </c>
      <c r="I192" s="28"/>
      <c r="J192" s="29"/>
      <c r="K192" s="31">
        <f t="shared" si="4"/>
        <v>0</v>
      </c>
      <c r="L192" s="30">
        <f t="shared" si="5"/>
        <v>0</v>
      </c>
      <c r="M192" s="220"/>
    </row>
    <row r="193" spans="1:13" ht="15.6" x14ac:dyDescent="0.3">
      <c r="A193" s="26" t="s">
        <v>27</v>
      </c>
      <c r="B193" s="26" t="s">
        <v>33</v>
      </c>
      <c r="C193" s="26" t="s">
        <v>71</v>
      </c>
      <c r="D193" s="26" t="s">
        <v>50</v>
      </c>
      <c r="E193" s="26" t="s">
        <v>35</v>
      </c>
      <c r="F193" s="26" t="s">
        <v>5</v>
      </c>
      <c r="G193" s="27">
        <v>30</v>
      </c>
      <c r="H193" s="222">
        <v>175000</v>
      </c>
      <c r="I193" s="28"/>
      <c r="J193" s="29"/>
      <c r="K193" s="31">
        <f t="shared" si="4"/>
        <v>0</v>
      </c>
      <c r="L193" s="30">
        <f t="shared" si="5"/>
        <v>0</v>
      </c>
      <c r="M193" s="220"/>
    </row>
    <row r="194" spans="1:13" ht="15.6" x14ac:dyDescent="0.3">
      <c r="A194" s="26" t="s">
        <v>27</v>
      </c>
      <c r="B194" s="26" t="s">
        <v>33</v>
      </c>
      <c r="C194" s="26" t="s">
        <v>71</v>
      </c>
      <c r="D194" s="26" t="s">
        <v>50</v>
      </c>
      <c r="E194" s="26" t="s">
        <v>461</v>
      </c>
      <c r="F194" s="26" t="s">
        <v>5</v>
      </c>
      <c r="G194" s="27">
        <v>55</v>
      </c>
      <c r="H194" s="222">
        <v>109000</v>
      </c>
      <c r="I194" s="28"/>
      <c r="J194" s="29"/>
      <c r="K194" s="31">
        <f t="shared" si="4"/>
        <v>0</v>
      </c>
      <c r="L194" s="30">
        <f t="shared" si="5"/>
        <v>0</v>
      </c>
      <c r="M194" s="220"/>
    </row>
    <row r="195" spans="1:13" ht="15.6" x14ac:dyDescent="0.3">
      <c r="A195" s="26" t="s">
        <v>27</v>
      </c>
      <c r="B195" s="26" t="s">
        <v>33</v>
      </c>
      <c r="C195" s="26" t="s">
        <v>71</v>
      </c>
      <c r="D195" s="26" t="s">
        <v>50</v>
      </c>
      <c r="E195" s="26" t="s">
        <v>145</v>
      </c>
      <c r="F195" s="26" t="s">
        <v>5</v>
      </c>
      <c r="G195" s="27">
        <v>60</v>
      </c>
      <c r="H195" s="222">
        <v>132000</v>
      </c>
      <c r="I195" s="28"/>
      <c r="J195" s="29"/>
      <c r="K195" s="31">
        <f t="shared" si="4"/>
        <v>0</v>
      </c>
      <c r="L195" s="30">
        <f t="shared" si="5"/>
        <v>0</v>
      </c>
      <c r="M195" s="220"/>
    </row>
    <row r="196" spans="1:13" ht="15.6" x14ac:dyDescent="0.3">
      <c r="A196" s="26" t="s">
        <v>27</v>
      </c>
      <c r="B196" s="26" t="s">
        <v>33</v>
      </c>
      <c r="C196" s="26" t="s">
        <v>71</v>
      </c>
      <c r="D196" s="26" t="s">
        <v>50</v>
      </c>
      <c r="E196" s="26" t="s">
        <v>46</v>
      </c>
      <c r="F196" s="26" t="s">
        <v>5</v>
      </c>
      <c r="G196" s="27">
        <v>30</v>
      </c>
      <c r="H196" s="222">
        <v>147000</v>
      </c>
      <c r="I196" s="28"/>
      <c r="J196" s="29"/>
      <c r="K196" s="31">
        <f t="shared" ref="K196:K259" si="6">I196*H196/30*J196</f>
        <v>0</v>
      </c>
      <c r="L196" s="30">
        <f t="shared" ref="L196:L259" si="7">K196*G196/1000</f>
        <v>0</v>
      </c>
      <c r="M196" s="220"/>
    </row>
    <row r="197" spans="1:13" ht="15.6" x14ac:dyDescent="0.3">
      <c r="A197" s="26" t="s">
        <v>27</v>
      </c>
      <c r="B197" s="26" t="s">
        <v>33</v>
      </c>
      <c r="C197" s="26" t="s">
        <v>71</v>
      </c>
      <c r="D197" s="26" t="s">
        <v>50</v>
      </c>
      <c r="E197" s="26" t="s">
        <v>47</v>
      </c>
      <c r="F197" s="26" t="s">
        <v>5</v>
      </c>
      <c r="G197" s="27">
        <v>40</v>
      </c>
      <c r="H197" s="222">
        <v>147000</v>
      </c>
      <c r="I197" s="28"/>
      <c r="J197" s="29"/>
      <c r="K197" s="31">
        <f t="shared" si="6"/>
        <v>0</v>
      </c>
      <c r="L197" s="30">
        <f t="shared" si="7"/>
        <v>0</v>
      </c>
      <c r="M197" s="220"/>
    </row>
    <row r="198" spans="1:13" ht="15.6" x14ac:dyDescent="0.3">
      <c r="A198" s="26" t="s">
        <v>27</v>
      </c>
      <c r="B198" s="26" t="s">
        <v>33</v>
      </c>
      <c r="C198" s="26" t="s">
        <v>71</v>
      </c>
      <c r="D198" s="26" t="s">
        <v>50</v>
      </c>
      <c r="E198" s="26" t="s">
        <v>49</v>
      </c>
      <c r="F198" s="26" t="s">
        <v>5</v>
      </c>
      <c r="G198" s="27">
        <v>40</v>
      </c>
      <c r="H198" s="222">
        <v>102000</v>
      </c>
      <c r="I198" s="28"/>
      <c r="J198" s="29"/>
      <c r="K198" s="31">
        <f t="shared" si="6"/>
        <v>0</v>
      </c>
      <c r="L198" s="30">
        <f t="shared" si="7"/>
        <v>0</v>
      </c>
      <c r="M198" s="220"/>
    </row>
    <row r="199" spans="1:13" ht="15.6" x14ac:dyDescent="0.3">
      <c r="A199" s="26" t="s">
        <v>27</v>
      </c>
      <c r="B199" s="26" t="s">
        <v>33</v>
      </c>
      <c r="C199" s="26" t="s">
        <v>71</v>
      </c>
      <c r="D199" s="26" t="s">
        <v>50</v>
      </c>
      <c r="E199" s="26" t="s">
        <v>146</v>
      </c>
      <c r="F199" s="26" t="s">
        <v>5</v>
      </c>
      <c r="G199" s="27">
        <v>40</v>
      </c>
      <c r="H199" s="222">
        <v>24000</v>
      </c>
      <c r="I199" s="28"/>
      <c r="J199" s="29"/>
      <c r="K199" s="31">
        <f t="shared" si="6"/>
        <v>0</v>
      </c>
      <c r="L199" s="30">
        <f t="shared" si="7"/>
        <v>0</v>
      </c>
      <c r="M199" s="220"/>
    </row>
    <row r="200" spans="1:13" ht="15.6" x14ac:dyDescent="0.3">
      <c r="A200" s="26" t="s">
        <v>27</v>
      </c>
      <c r="B200" s="26" t="s">
        <v>33</v>
      </c>
      <c r="C200" s="26" t="s">
        <v>71</v>
      </c>
      <c r="D200" s="26" t="s">
        <v>50</v>
      </c>
      <c r="E200" s="26" t="s">
        <v>48</v>
      </c>
      <c r="F200" s="26" t="s">
        <v>5</v>
      </c>
      <c r="G200" s="27">
        <v>40</v>
      </c>
      <c r="H200" s="222">
        <v>24000</v>
      </c>
      <c r="I200" s="28"/>
      <c r="J200" s="29"/>
      <c r="K200" s="31">
        <f t="shared" si="6"/>
        <v>0</v>
      </c>
      <c r="L200" s="30">
        <f t="shared" si="7"/>
        <v>0</v>
      </c>
      <c r="M200" s="220"/>
    </row>
    <row r="201" spans="1:13" ht="15.6" x14ac:dyDescent="0.3">
      <c r="A201" s="26" t="s">
        <v>11</v>
      </c>
      <c r="B201" s="26" t="s">
        <v>33</v>
      </c>
      <c r="C201" s="26" t="s">
        <v>74</v>
      </c>
      <c r="D201" s="26" t="s">
        <v>50</v>
      </c>
      <c r="E201" s="26" t="s">
        <v>31</v>
      </c>
      <c r="F201" s="26" t="s">
        <v>5</v>
      </c>
      <c r="G201" s="27">
        <v>20</v>
      </c>
      <c r="H201" s="222">
        <v>60000</v>
      </c>
      <c r="I201" s="28"/>
      <c r="J201" s="29"/>
      <c r="K201" s="31">
        <f t="shared" si="6"/>
        <v>0</v>
      </c>
      <c r="L201" s="30">
        <f t="shared" si="7"/>
        <v>0</v>
      </c>
      <c r="M201" s="220"/>
    </row>
    <row r="202" spans="1:13" ht="15.6" x14ac:dyDescent="0.3">
      <c r="A202" s="26" t="s">
        <v>11</v>
      </c>
      <c r="B202" s="26" t="s">
        <v>33</v>
      </c>
      <c r="C202" s="26" t="s">
        <v>74</v>
      </c>
      <c r="D202" s="26" t="s">
        <v>50</v>
      </c>
      <c r="E202" s="26" t="s">
        <v>34</v>
      </c>
      <c r="F202" s="26" t="s">
        <v>5</v>
      </c>
      <c r="G202" s="27">
        <v>30</v>
      </c>
      <c r="H202" s="222">
        <v>60000</v>
      </c>
      <c r="I202" s="28"/>
      <c r="J202" s="29"/>
      <c r="K202" s="31">
        <f t="shared" si="6"/>
        <v>0</v>
      </c>
      <c r="L202" s="30">
        <f t="shared" si="7"/>
        <v>0</v>
      </c>
      <c r="M202" s="220"/>
    </row>
    <row r="203" spans="1:13" ht="15.6" x14ac:dyDescent="0.3">
      <c r="A203" s="26" t="s">
        <v>11</v>
      </c>
      <c r="B203" s="26" t="s">
        <v>33</v>
      </c>
      <c r="C203" s="26" t="s">
        <v>74</v>
      </c>
      <c r="D203" s="26" t="s">
        <v>50</v>
      </c>
      <c r="E203" s="26" t="s">
        <v>36</v>
      </c>
      <c r="F203" s="26" t="s">
        <v>5</v>
      </c>
      <c r="G203" s="27">
        <v>30</v>
      </c>
      <c r="H203" s="222">
        <v>40000</v>
      </c>
      <c r="I203" s="28"/>
      <c r="J203" s="29"/>
      <c r="K203" s="31">
        <f t="shared" si="6"/>
        <v>0</v>
      </c>
      <c r="L203" s="30">
        <f t="shared" si="7"/>
        <v>0</v>
      </c>
      <c r="M203" s="220"/>
    </row>
    <row r="204" spans="1:13" ht="15.6" x14ac:dyDescent="0.3">
      <c r="A204" s="26" t="s">
        <v>11</v>
      </c>
      <c r="B204" s="26" t="s">
        <v>33</v>
      </c>
      <c r="C204" s="26" t="s">
        <v>74</v>
      </c>
      <c r="D204" s="26" t="s">
        <v>50</v>
      </c>
      <c r="E204" s="26" t="s">
        <v>35</v>
      </c>
      <c r="F204" s="26" t="s">
        <v>5</v>
      </c>
      <c r="G204" s="27">
        <v>20</v>
      </c>
      <c r="H204" s="222">
        <v>75000</v>
      </c>
      <c r="I204" s="28"/>
      <c r="J204" s="29"/>
      <c r="K204" s="31">
        <f t="shared" si="6"/>
        <v>0</v>
      </c>
      <c r="L204" s="30">
        <f t="shared" si="7"/>
        <v>0</v>
      </c>
      <c r="M204" s="220"/>
    </row>
    <row r="205" spans="1:13" ht="15.6" x14ac:dyDescent="0.3">
      <c r="A205" s="26" t="s">
        <v>11</v>
      </c>
      <c r="B205" s="26" t="s">
        <v>33</v>
      </c>
      <c r="C205" s="26" t="s">
        <v>74</v>
      </c>
      <c r="D205" s="26" t="s">
        <v>50</v>
      </c>
      <c r="E205" s="26" t="s">
        <v>461</v>
      </c>
      <c r="F205" s="26" t="s">
        <v>5</v>
      </c>
      <c r="G205" s="27">
        <v>45</v>
      </c>
      <c r="H205" s="222">
        <v>40000</v>
      </c>
      <c r="I205" s="28"/>
      <c r="J205" s="29"/>
      <c r="K205" s="31">
        <f t="shared" si="6"/>
        <v>0</v>
      </c>
      <c r="L205" s="30">
        <f t="shared" si="7"/>
        <v>0</v>
      </c>
      <c r="M205" s="220"/>
    </row>
    <row r="206" spans="1:13" ht="15.6" x14ac:dyDescent="0.3">
      <c r="A206" s="26" t="s">
        <v>11</v>
      </c>
      <c r="B206" s="26" t="s">
        <v>33</v>
      </c>
      <c r="C206" s="26" t="s">
        <v>74</v>
      </c>
      <c r="D206" s="26" t="s">
        <v>50</v>
      </c>
      <c r="E206" s="26" t="s">
        <v>145</v>
      </c>
      <c r="F206" s="26" t="s">
        <v>5</v>
      </c>
      <c r="G206" s="27">
        <v>50</v>
      </c>
      <c r="H206" s="222">
        <v>43000</v>
      </c>
      <c r="I206" s="28"/>
      <c r="J206" s="29"/>
      <c r="K206" s="31">
        <f t="shared" si="6"/>
        <v>0</v>
      </c>
      <c r="L206" s="30">
        <f t="shared" si="7"/>
        <v>0</v>
      </c>
      <c r="M206" s="220"/>
    </row>
    <row r="207" spans="1:13" ht="15.6" x14ac:dyDescent="0.3">
      <c r="A207" s="26" t="s">
        <v>11</v>
      </c>
      <c r="B207" s="26" t="s">
        <v>33</v>
      </c>
      <c r="C207" s="26" t="s">
        <v>74</v>
      </c>
      <c r="D207" s="26" t="s">
        <v>50</v>
      </c>
      <c r="E207" s="26" t="s">
        <v>46</v>
      </c>
      <c r="F207" s="26" t="s">
        <v>5</v>
      </c>
      <c r="G207" s="27">
        <v>20</v>
      </c>
      <c r="H207" s="222">
        <v>50500</v>
      </c>
      <c r="I207" s="28"/>
      <c r="J207" s="29"/>
      <c r="K207" s="31">
        <f t="shared" si="6"/>
        <v>0</v>
      </c>
      <c r="L207" s="30">
        <f t="shared" si="7"/>
        <v>0</v>
      </c>
      <c r="M207" s="220"/>
    </row>
    <row r="208" spans="1:13" ht="15.6" x14ac:dyDescent="0.3">
      <c r="A208" s="26" t="s">
        <v>11</v>
      </c>
      <c r="B208" s="26" t="s">
        <v>33</v>
      </c>
      <c r="C208" s="26" t="s">
        <v>74</v>
      </c>
      <c r="D208" s="26" t="s">
        <v>50</v>
      </c>
      <c r="E208" s="26" t="s">
        <v>47</v>
      </c>
      <c r="F208" s="26" t="s">
        <v>5</v>
      </c>
      <c r="G208" s="27">
        <v>30</v>
      </c>
      <c r="H208" s="222">
        <v>50500</v>
      </c>
      <c r="I208" s="28"/>
      <c r="J208" s="29"/>
      <c r="K208" s="31">
        <f t="shared" si="6"/>
        <v>0</v>
      </c>
      <c r="L208" s="30">
        <f t="shared" si="7"/>
        <v>0</v>
      </c>
      <c r="M208" s="220"/>
    </row>
    <row r="209" spans="1:13" ht="15.6" x14ac:dyDescent="0.3">
      <c r="A209" s="26" t="s">
        <v>11</v>
      </c>
      <c r="B209" s="26" t="s">
        <v>33</v>
      </c>
      <c r="C209" s="26" t="s">
        <v>74</v>
      </c>
      <c r="D209" s="26" t="s">
        <v>50</v>
      </c>
      <c r="E209" s="26" t="s">
        <v>49</v>
      </c>
      <c r="F209" s="26" t="s">
        <v>5</v>
      </c>
      <c r="G209" s="27">
        <v>30</v>
      </c>
      <c r="H209" s="222">
        <v>56500</v>
      </c>
      <c r="I209" s="28"/>
      <c r="J209" s="29"/>
      <c r="K209" s="31">
        <f t="shared" si="6"/>
        <v>0</v>
      </c>
      <c r="L209" s="30">
        <f t="shared" si="7"/>
        <v>0</v>
      </c>
      <c r="M209" s="220"/>
    </row>
    <row r="210" spans="1:13" ht="15.6" x14ac:dyDescent="0.3">
      <c r="A210" s="26" t="s">
        <v>11</v>
      </c>
      <c r="B210" s="26" t="s">
        <v>33</v>
      </c>
      <c r="C210" s="26" t="s">
        <v>74</v>
      </c>
      <c r="D210" s="26" t="s">
        <v>50</v>
      </c>
      <c r="E210" s="26" t="s">
        <v>146</v>
      </c>
      <c r="F210" s="26" t="s">
        <v>5</v>
      </c>
      <c r="G210" s="27">
        <v>30</v>
      </c>
      <c r="H210" s="222">
        <v>5000</v>
      </c>
      <c r="I210" s="28"/>
      <c r="J210" s="29"/>
      <c r="K210" s="31">
        <f t="shared" si="6"/>
        <v>0</v>
      </c>
      <c r="L210" s="30">
        <f t="shared" si="7"/>
        <v>0</v>
      </c>
      <c r="M210" s="220"/>
    </row>
    <row r="211" spans="1:13" ht="15.6" x14ac:dyDescent="0.3">
      <c r="A211" s="26" t="s">
        <v>11</v>
      </c>
      <c r="B211" s="26" t="s">
        <v>33</v>
      </c>
      <c r="C211" s="26" t="s">
        <v>74</v>
      </c>
      <c r="D211" s="26" t="s">
        <v>50</v>
      </c>
      <c r="E211" s="26" t="s">
        <v>48</v>
      </c>
      <c r="F211" s="26" t="s">
        <v>5</v>
      </c>
      <c r="G211" s="27">
        <v>30</v>
      </c>
      <c r="H211" s="222">
        <v>5000</v>
      </c>
      <c r="I211" s="28"/>
      <c r="J211" s="29"/>
      <c r="K211" s="31">
        <f t="shared" si="6"/>
        <v>0</v>
      </c>
      <c r="L211" s="30">
        <f t="shared" si="7"/>
        <v>0</v>
      </c>
      <c r="M211" s="220"/>
    </row>
    <row r="212" spans="1:13" ht="15.6" x14ac:dyDescent="0.3">
      <c r="A212" s="26" t="s">
        <v>10</v>
      </c>
      <c r="B212" s="26" t="s">
        <v>33</v>
      </c>
      <c r="C212" s="26" t="s">
        <v>71</v>
      </c>
      <c r="D212" s="26" t="s">
        <v>50</v>
      </c>
      <c r="E212" s="26" t="s">
        <v>31</v>
      </c>
      <c r="F212" s="26" t="s">
        <v>5</v>
      </c>
      <c r="G212" s="27">
        <v>20</v>
      </c>
      <c r="H212" s="222">
        <v>152000</v>
      </c>
      <c r="I212" s="28"/>
      <c r="J212" s="29"/>
      <c r="K212" s="31">
        <f t="shared" si="6"/>
        <v>0</v>
      </c>
      <c r="L212" s="30">
        <f t="shared" si="7"/>
        <v>0</v>
      </c>
      <c r="M212" s="220"/>
    </row>
    <row r="213" spans="1:13" ht="15.6" x14ac:dyDescent="0.3">
      <c r="A213" s="26" t="s">
        <v>10</v>
      </c>
      <c r="B213" s="26" t="s">
        <v>33</v>
      </c>
      <c r="C213" s="26" t="s">
        <v>71</v>
      </c>
      <c r="D213" s="26" t="s">
        <v>50</v>
      </c>
      <c r="E213" s="26" t="s">
        <v>34</v>
      </c>
      <c r="F213" s="26" t="s">
        <v>5</v>
      </c>
      <c r="G213" s="27">
        <v>30</v>
      </c>
      <c r="H213" s="222">
        <v>152000</v>
      </c>
      <c r="I213" s="28"/>
      <c r="J213" s="29"/>
      <c r="K213" s="31">
        <f t="shared" si="6"/>
        <v>0</v>
      </c>
      <c r="L213" s="30">
        <f t="shared" si="7"/>
        <v>0</v>
      </c>
      <c r="M213" s="220"/>
    </row>
    <row r="214" spans="1:13" ht="15.6" x14ac:dyDescent="0.3">
      <c r="A214" s="26" t="s">
        <v>10</v>
      </c>
      <c r="B214" s="26" t="s">
        <v>33</v>
      </c>
      <c r="C214" s="26" t="s">
        <v>71</v>
      </c>
      <c r="D214" s="26" t="s">
        <v>50</v>
      </c>
      <c r="E214" s="26" t="s">
        <v>36</v>
      </c>
      <c r="F214" s="26" t="s">
        <v>5</v>
      </c>
      <c r="G214" s="27">
        <v>30</v>
      </c>
      <c r="H214" s="222">
        <v>102000</v>
      </c>
      <c r="I214" s="28"/>
      <c r="J214" s="29"/>
      <c r="K214" s="31">
        <f t="shared" si="6"/>
        <v>0</v>
      </c>
      <c r="L214" s="30">
        <f t="shared" si="7"/>
        <v>0</v>
      </c>
      <c r="M214" s="220"/>
    </row>
    <row r="215" spans="1:13" ht="15.6" x14ac:dyDescent="0.3">
      <c r="A215" s="26" t="s">
        <v>10</v>
      </c>
      <c r="B215" s="26" t="s">
        <v>33</v>
      </c>
      <c r="C215" s="26" t="s">
        <v>71</v>
      </c>
      <c r="D215" s="26" t="s">
        <v>50</v>
      </c>
      <c r="E215" s="26" t="s">
        <v>35</v>
      </c>
      <c r="F215" s="26" t="s">
        <v>5</v>
      </c>
      <c r="G215" s="27">
        <v>20</v>
      </c>
      <c r="H215" s="222">
        <v>187000</v>
      </c>
      <c r="I215" s="28"/>
      <c r="J215" s="29"/>
      <c r="K215" s="31">
        <f t="shared" si="6"/>
        <v>0</v>
      </c>
      <c r="L215" s="30">
        <f t="shared" si="7"/>
        <v>0</v>
      </c>
      <c r="M215" s="220"/>
    </row>
    <row r="216" spans="1:13" ht="15.6" x14ac:dyDescent="0.3">
      <c r="A216" s="26" t="s">
        <v>10</v>
      </c>
      <c r="B216" s="26" t="s">
        <v>33</v>
      </c>
      <c r="C216" s="26" t="s">
        <v>71</v>
      </c>
      <c r="D216" s="26" t="s">
        <v>50</v>
      </c>
      <c r="E216" s="26" t="s">
        <v>461</v>
      </c>
      <c r="F216" s="26" t="s">
        <v>5</v>
      </c>
      <c r="G216" s="27">
        <v>45</v>
      </c>
      <c r="H216" s="222">
        <v>102000</v>
      </c>
      <c r="I216" s="28"/>
      <c r="J216" s="29"/>
      <c r="K216" s="31">
        <f t="shared" si="6"/>
        <v>0</v>
      </c>
      <c r="L216" s="30">
        <f t="shared" si="7"/>
        <v>0</v>
      </c>
      <c r="M216" s="220"/>
    </row>
    <row r="217" spans="1:13" ht="15.6" x14ac:dyDescent="0.3">
      <c r="A217" s="26" t="s">
        <v>10</v>
      </c>
      <c r="B217" s="26" t="s">
        <v>33</v>
      </c>
      <c r="C217" s="26" t="s">
        <v>71</v>
      </c>
      <c r="D217" s="26" t="s">
        <v>50</v>
      </c>
      <c r="E217" s="26" t="s">
        <v>145</v>
      </c>
      <c r="F217" s="26" t="s">
        <v>5</v>
      </c>
      <c r="G217" s="27">
        <v>50</v>
      </c>
      <c r="H217" s="222">
        <v>113000</v>
      </c>
      <c r="I217" s="28"/>
      <c r="J217" s="29"/>
      <c r="K217" s="31">
        <f t="shared" si="6"/>
        <v>0</v>
      </c>
      <c r="L217" s="30">
        <f t="shared" si="7"/>
        <v>0</v>
      </c>
      <c r="M217" s="220"/>
    </row>
    <row r="218" spans="1:13" ht="15.6" x14ac:dyDescent="0.3">
      <c r="A218" s="26" t="s">
        <v>10</v>
      </c>
      <c r="B218" s="26" t="s">
        <v>33</v>
      </c>
      <c r="C218" s="26" t="s">
        <v>71</v>
      </c>
      <c r="D218" s="26" t="s">
        <v>50</v>
      </c>
      <c r="E218" s="26" t="s">
        <v>46</v>
      </c>
      <c r="F218" s="26" t="s">
        <v>5</v>
      </c>
      <c r="G218" s="27">
        <v>20</v>
      </c>
      <c r="H218" s="222">
        <v>135000</v>
      </c>
      <c r="I218" s="28"/>
      <c r="J218" s="29"/>
      <c r="K218" s="31">
        <f t="shared" si="6"/>
        <v>0</v>
      </c>
      <c r="L218" s="30">
        <f t="shared" si="7"/>
        <v>0</v>
      </c>
      <c r="M218" s="220"/>
    </row>
    <row r="219" spans="1:13" ht="15.6" x14ac:dyDescent="0.3">
      <c r="A219" s="26" t="s">
        <v>10</v>
      </c>
      <c r="B219" s="26" t="s">
        <v>33</v>
      </c>
      <c r="C219" s="26" t="s">
        <v>71</v>
      </c>
      <c r="D219" s="26" t="s">
        <v>50</v>
      </c>
      <c r="E219" s="26" t="s">
        <v>47</v>
      </c>
      <c r="F219" s="26" t="s">
        <v>5</v>
      </c>
      <c r="G219" s="27">
        <v>30</v>
      </c>
      <c r="H219" s="222">
        <v>135000</v>
      </c>
      <c r="I219" s="28"/>
      <c r="J219" s="29"/>
      <c r="K219" s="31">
        <f t="shared" si="6"/>
        <v>0</v>
      </c>
      <c r="L219" s="30">
        <f t="shared" si="7"/>
        <v>0</v>
      </c>
      <c r="M219" s="220"/>
    </row>
    <row r="220" spans="1:13" ht="15.6" x14ac:dyDescent="0.3">
      <c r="A220" s="26" t="s">
        <v>10</v>
      </c>
      <c r="B220" s="26" t="s">
        <v>33</v>
      </c>
      <c r="C220" s="26" t="s">
        <v>71</v>
      </c>
      <c r="D220" s="26" t="s">
        <v>50</v>
      </c>
      <c r="E220" s="26" t="s">
        <v>49</v>
      </c>
      <c r="F220" s="26" t="s">
        <v>5</v>
      </c>
      <c r="G220" s="27">
        <v>30</v>
      </c>
      <c r="H220" s="222">
        <v>120000</v>
      </c>
      <c r="I220" s="28"/>
      <c r="J220" s="29"/>
      <c r="K220" s="31">
        <f t="shared" si="6"/>
        <v>0</v>
      </c>
      <c r="L220" s="30">
        <f t="shared" si="7"/>
        <v>0</v>
      </c>
      <c r="M220" s="220"/>
    </row>
    <row r="221" spans="1:13" ht="15.6" x14ac:dyDescent="0.3">
      <c r="A221" s="26" t="s">
        <v>10</v>
      </c>
      <c r="B221" s="26" t="s">
        <v>33</v>
      </c>
      <c r="C221" s="26" t="s">
        <v>71</v>
      </c>
      <c r="D221" s="26" t="s">
        <v>50</v>
      </c>
      <c r="E221" s="26" t="s">
        <v>146</v>
      </c>
      <c r="F221" s="26" t="s">
        <v>5</v>
      </c>
      <c r="G221" s="27">
        <v>30</v>
      </c>
      <c r="H221" s="222">
        <v>28000</v>
      </c>
      <c r="I221" s="28"/>
      <c r="J221" s="29"/>
      <c r="K221" s="31">
        <f t="shared" si="6"/>
        <v>0</v>
      </c>
      <c r="L221" s="30">
        <f t="shared" si="7"/>
        <v>0</v>
      </c>
      <c r="M221" s="220"/>
    </row>
    <row r="222" spans="1:13" ht="15.6" x14ac:dyDescent="0.3">
      <c r="A222" s="26" t="s">
        <v>10</v>
      </c>
      <c r="B222" s="26" t="s">
        <v>33</v>
      </c>
      <c r="C222" s="26" t="s">
        <v>71</v>
      </c>
      <c r="D222" s="26" t="s">
        <v>50</v>
      </c>
      <c r="E222" s="26" t="s">
        <v>48</v>
      </c>
      <c r="F222" s="26" t="s">
        <v>5</v>
      </c>
      <c r="G222" s="27">
        <v>30</v>
      </c>
      <c r="H222" s="222">
        <v>28000</v>
      </c>
      <c r="I222" s="28"/>
      <c r="J222" s="29"/>
      <c r="K222" s="31">
        <f t="shared" si="6"/>
        <v>0</v>
      </c>
      <c r="L222" s="30">
        <f t="shared" si="7"/>
        <v>0</v>
      </c>
      <c r="M222" s="220"/>
    </row>
    <row r="223" spans="1:13" ht="15.6" x14ac:dyDescent="0.3">
      <c r="A223" s="26" t="s">
        <v>15</v>
      </c>
      <c r="B223" s="26" t="s">
        <v>33</v>
      </c>
      <c r="C223" s="26" t="s">
        <v>74</v>
      </c>
      <c r="D223" s="26" t="s">
        <v>50</v>
      </c>
      <c r="E223" s="26" t="s">
        <v>31</v>
      </c>
      <c r="F223" s="26" t="s">
        <v>5</v>
      </c>
      <c r="G223" s="27">
        <v>20</v>
      </c>
      <c r="H223" s="222">
        <v>112000</v>
      </c>
      <c r="I223" s="28"/>
      <c r="J223" s="29"/>
      <c r="K223" s="31">
        <f t="shared" si="6"/>
        <v>0</v>
      </c>
      <c r="L223" s="30">
        <f t="shared" si="7"/>
        <v>0</v>
      </c>
      <c r="M223" s="220"/>
    </row>
    <row r="224" spans="1:13" ht="15.6" x14ac:dyDescent="0.3">
      <c r="A224" s="26" t="s">
        <v>15</v>
      </c>
      <c r="B224" s="26" t="s">
        <v>33</v>
      </c>
      <c r="C224" s="26" t="s">
        <v>74</v>
      </c>
      <c r="D224" s="26" t="s">
        <v>50</v>
      </c>
      <c r="E224" s="26" t="s">
        <v>34</v>
      </c>
      <c r="F224" s="26" t="s">
        <v>5</v>
      </c>
      <c r="G224" s="27">
        <v>30</v>
      </c>
      <c r="H224" s="222">
        <v>112000</v>
      </c>
      <c r="I224" s="28"/>
      <c r="J224" s="29"/>
      <c r="K224" s="31">
        <f t="shared" si="6"/>
        <v>0</v>
      </c>
      <c r="L224" s="30">
        <f t="shared" si="7"/>
        <v>0</v>
      </c>
      <c r="M224" s="220"/>
    </row>
    <row r="225" spans="1:13" ht="15.6" x14ac:dyDescent="0.3">
      <c r="A225" s="26" t="s">
        <v>15</v>
      </c>
      <c r="B225" s="26" t="s">
        <v>33</v>
      </c>
      <c r="C225" s="26" t="s">
        <v>74</v>
      </c>
      <c r="D225" s="26" t="s">
        <v>50</v>
      </c>
      <c r="E225" s="26" t="s">
        <v>36</v>
      </c>
      <c r="F225" s="26" t="s">
        <v>5</v>
      </c>
      <c r="G225" s="27">
        <v>30</v>
      </c>
      <c r="H225" s="222">
        <v>79000</v>
      </c>
      <c r="I225" s="28"/>
      <c r="J225" s="29"/>
      <c r="K225" s="31">
        <f t="shared" si="6"/>
        <v>0</v>
      </c>
      <c r="L225" s="30">
        <f t="shared" si="7"/>
        <v>0</v>
      </c>
      <c r="M225" s="220"/>
    </row>
    <row r="226" spans="1:13" ht="15.6" x14ac:dyDescent="0.3">
      <c r="A226" s="26" t="s">
        <v>15</v>
      </c>
      <c r="B226" s="26" t="s">
        <v>33</v>
      </c>
      <c r="C226" s="26" t="s">
        <v>74</v>
      </c>
      <c r="D226" s="26" t="s">
        <v>50</v>
      </c>
      <c r="E226" s="26" t="s">
        <v>35</v>
      </c>
      <c r="F226" s="26" t="s">
        <v>5</v>
      </c>
      <c r="G226" s="27">
        <v>20</v>
      </c>
      <c r="H226" s="222">
        <v>135000</v>
      </c>
      <c r="I226" s="28"/>
      <c r="J226" s="29"/>
      <c r="K226" s="31">
        <f t="shared" si="6"/>
        <v>0</v>
      </c>
      <c r="L226" s="30">
        <f t="shared" si="7"/>
        <v>0</v>
      </c>
      <c r="M226" s="220"/>
    </row>
    <row r="227" spans="1:13" ht="15.6" x14ac:dyDescent="0.3">
      <c r="A227" s="26" t="s">
        <v>15</v>
      </c>
      <c r="B227" s="26" t="s">
        <v>33</v>
      </c>
      <c r="C227" s="26" t="s">
        <v>74</v>
      </c>
      <c r="D227" s="26" t="s">
        <v>50</v>
      </c>
      <c r="E227" s="26" t="s">
        <v>461</v>
      </c>
      <c r="F227" s="26" t="s">
        <v>5</v>
      </c>
      <c r="G227" s="27">
        <v>45</v>
      </c>
      <c r="H227" s="222">
        <v>79000</v>
      </c>
      <c r="I227" s="28"/>
      <c r="J227" s="29"/>
      <c r="K227" s="31">
        <f t="shared" si="6"/>
        <v>0</v>
      </c>
      <c r="L227" s="30">
        <f t="shared" si="7"/>
        <v>0</v>
      </c>
      <c r="M227" s="220"/>
    </row>
    <row r="228" spans="1:13" ht="15.6" x14ac:dyDescent="0.3">
      <c r="A228" s="26" t="s">
        <v>15</v>
      </c>
      <c r="B228" s="26" t="s">
        <v>33</v>
      </c>
      <c r="C228" s="26" t="s">
        <v>74</v>
      </c>
      <c r="D228" s="26" t="s">
        <v>50</v>
      </c>
      <c r="E228" s="26" t="s">
        <v>145</v>
      </c>
      <c r="F228" s="26" t="s">
        <v>5</v>
      </c>
      <c r="G228" s="27">
        <v>50</v>
      </c>
      <c r="H228" s="222">
        <v>87000</v>
      </c>
      <c r="I228" s="28"/>
      <c r="J228" s="29"/>
      <c r="K228" s="31">
        <f t="shared" si="6"/>
        <v>0</v>
      </c>
      <c r="L228" s="30">
        <f t="shared" si="7"/>
        <v>0</v>
      </c>
      <c r="M228" s="220"/>
    </row>
    <row r="229" spans="1:13" ht="15.6" x14ac:dyDescent="0.3">
      <c r="A229" s="26" t="s">
        <v>15</v>
      </c>
      <c r="B229" s="26" t="s">
        <v>33</v>
      </c>
      <c r="C229" s="26" t="s">
        <v>74</v>
      </c>
      <c r="D229" s="26" t="s">
        <v>50</v>
      </c>
      <c r="E229" s="26" t="s">
        <v>46</v>
      </c>
      <c r="F229" s="26" t="s">
        <v>5</v>
      </c>
      <c r="G229" s="27">
        <v>20</v>
      </c>
      <c r="H229" s="222">
        <v>98000</v>
      </c>
      <c r="I229" s="28"/>
      <c r="J229" s="29"/>
      <c r="K229" s="31">
        <f t="shared" si="6"/>
        <v>0</v>
      </c>
      <c r="L229" s="30">
        <f t="shared" si="7"/>
        <v>0</v>
      </c>
      <c r="M229" s="220"/>
    </row>
    <row r="230" spans="1:13" ht="15.6" x14ac:dyDescent="0.3">
      <c r="A230" s="26" t="s">
        <v>15</v>
      </c>
      <c r="B230" s="26" t="s">
        <v>33</v>
      </c>
      <c r="C230" s="26" t="s">
        <v>74</v>
      </c>
      <c r="D230" s="26" t="s">
        <v>50</v>
      </c>
      <c r="E230" s="26" t="s">
        <v>47</v>
      </c>
      <c r="F230" s="26" t="s">
        <v>5</v>
      </c>
      <c r="G230" s="27">
        <v>30</v>
      </c>
      <c r="H230" s="222">
        <v>98000</v>
      </c>
      <c r="I230" s="28"/>
      <c r="J230" s="29"/>
      <c r="K230" s="31">
        <f t="shared" si="6"/>
        <v>0</v>
      </c>
      <c r="L230" s="30">
        <f t="shared" si="7"/>
        <v>0</v>
      </c>
      <c r="M230" s="220"/>
    </row>
    <row r="231" spans="1:13" ht="15.6" x14ac:dyDescent="0.3">
      <c r="A231" s="26" t="s">
        <v>15</v>
      </c>
      <c r="B231" s="26" t="s">
        <v>33</v>
      </c>
      <c r="C231" s="26" t="s">
        <v>74</v>
      </c>
      <c r="D231" s="26" t="s">
        <v>50</v>
      </c>
      <c r="E231" s="26" t="s">
        <v>49</v>
      </c>
      <c r="F231" s="26" t="s">
        <v>5</v>
      </c>
      <c r="G231" s="27">
        <v>30</v>
      </c>
      <c r="H231" s="222">
        <v>65000</v>
      </c>
      <c r="I231" s="28"/>
      <c r="J231" s="29"/>
      <c r="K231" s="31">
        <f t="shared" si="6"/>
        <v>0</v>
      </c>
      <c r="L231" s="30">
        <f t="shared" si="7"/>
        <v>0</v>
      </c>
      <c r="M231" s="220"/>
    </row>
    <row r="232" spans="1:13" ht="15.6" x14ac:dyDescent="0.3">
      <c r="A232" s="26" t="s">
        <v>15</v>
      </c>
      <c r="B232" s="26" t="s">
        <v>33</v>
      </c>
      <c r="C232" s="26" t="s">
        <v>74</v>
      </c>
      <c r="D232" s="26" t="s">
        <v>50</v>
      </c>
      <c r="E232" s="26" t="s">
        <v>146</v>
      </c>
      <c r="F232" s="26" t="s">
        <v>5</v>
      </c>
      <c r="G232" s="27">
        <v>30</v>
      </c>
      <c r="H232" s="222">
        <v>43000</v>
      </c>
      <c r="I232" s="28"/>
      <c r="J232" s="29"/>
      <c r="K232" s="31">
        <f t="shared" si="6"/>
        <v>0</v>
      </c>
      <c r="L232" s="30">
        <f t="shared" si="7"/>
        <v>0</v>
      </c>
      <c r="M232" s="220"/>
    </row>
    <row r="233" spans="1:13" ht="15.6" x14ac:dyDescent="0.3">
      <c r="A233" s="26" t="s">
        <v>15</v>
      </c>
      <c r="B233" s="26" t="s">
        <v>33</v>
      </c>
      <c r="C233" s="26" t="s">
        <v>74</v>
      </c>
      <c r="D233" s="26" t="s">
        <v>50</v>
      </c>
      <c r="E233" s="26" t="s">
        <v>48</v>
      </c>
      <c r="F233" s="26" t="s">
        <v>5</v>
      </c>
      <c r="G233" s="27">
        <v>30</v>
      </c>
      <c r="H233" s="222">
        <v>43000</v>
      </c>
      <c r="I233" s="28"/>
      <c r="J233" s="29"/>
      <c r="K233" s="31">
        <f t="shared" si="6"/>
        <v>0</v>
      </c>
      <c r="L233" s="30">
        <f t="shared" si="7"/>
        <v>0</v>
      </c>
      <c r="M233" s="220"/>
    </row>
    <row r="234" spans="1:13" ht="15.6" x14ac:dyDescent="0.3">
      <c r="A234" s="26" t="s">
        <v>14</v>
      </c>
      <c r="B234" s="26" t="s">
        <v>33</v>
      </c>
      <c r="C234" s="26" t="s">
        <v>71</v>
      </c>
      <c r="D234" s="26" t="s">
        <v>50</v>
      </c>
      <c r="E234" s="26" t="s">
        <v>31</v>
      </c>
      <c r="F234" s="26" t="s">
        <v>5</v>
      </c>
      <c r="G234" s="27">
        <v>20</v>
      </c>
      <c r="H234" s="222">
        <v>204000</v>
      </c>
      <c r="I234" s="28"/>
      <c r="J234" s="29"/>
      <c r="K234" s="31">
        <f t="shared" si="6"/>
        <v>0</v>
      </c>
      <c r="L234" s="30">
        <f t="shared" si="7"/>
        <v>0</v>
      </c>
      <c r="M234" s="220"/>
    </row>
    <row r="235" spans="1:13" ht="15.6" x14ac:dyDescent="0.3">
      <c r="A235" s="26" t="s">
        <v>14</v>
      </c>
      <c r="B235" s="26" t="s">
        <v>33</v>
      </c>
      <c r="C235" s="26" t="s">
        <v>71</v>
      </c>
      <c r="D235" s="26" t="s">
        <v>50</v>
      </c>
      <c r="E235" s="26" t="s">
        <v>34</v>
      </c>
      <c r="F235" s="26" t="s">
        <v>5</v>
      </c>
      <c r="G235" s="27">
        <v>30</v>
      </c>
      <c r="H235" s="222">
        <v>204000</v>
      </c>
      <c r="I235" s="28"/>
      <c r="J235" s="29"/>
      <c r="K235" s="31">
        <f t="shared" si="6"/>
        <v>0</v>
      </c>
      <c r="L235" s="30">
        <f t="shared" si="7"/>
        <v>0</v>
      </c>
      <c r="M235" s="220"/>
    </row>
    <row r="236" spans="1:13" ht="15.6" x14ac:dyDescent="0.3">
      <c r="A236" s="26" t="s">
        <v>14</v>
      </c>
      <c r="B236" s="26" t="s">
        <v>33</v>
      </c>
      <c r="C236" s="26" t="s">
        <v>71</v>
      </c>
      <c r="D236" s="26" t="s">
        <v>50</v>
      </c>
      <c r="E236" s="26" t="s">
        <v>36</v>
      </c>
      <c r="F236" s="26" t="s">
        <v>5</v>
      </c>
      <c r="G236" s="27">
        <v>30</v>
      </c>
      <c r="H236" s="222">
        <v>132000</v>
      </c>
      <c r="I236" s="28"/>
      <c r="J236" s="29"/>
      <c r="K236" s="31">
        <f t="shared" si="6"/>
        <v>0</v>
      </c>
      <c r="L236" s="30">
        <f t="shared" si="7"/>
        <v>0</v>
      </c>
      <c r="M236" s="220"/>
    </row>
    <row r="237" spans="1:13" ht="15.6" x14ac:dyDescent="0.3">
      <c r="A237" s="26" t="s">
        <v>14</v>
      </c>
      <c r="B237" s="26" t="s">
        <v>33</v>
      </c>
      <c r="C237" s="26" t="s">
        <v>71</v>
      </c>
      <c r="D237" s="26" t="s">
        <v>50</v>
      </c>
      <c r="E237" s="26" t="s">
        <v>35</v>
      </c>
      <c r="F237" s="26" t="s">
        <v>5</v>
      </c>
      <c r="G237" s="27">
        <v>20</v>
      </c>
      <c r="H237" s="222">
        <v>235000</v>
      </c>
      <c r="I237" s="28"/>
      <c r="J237" s="29"/>
      <c r="K237" s="31">
        <f t="shared" si="6"/>
        <v>0</v>
      </c>
      <c r="L237" s="30">
        <f t="shared" si="7"/>
        <v>0</v>
      </c>
      <c r="M237" s="220"/>
    </row>
    <row r="238" spans="1:13" ht="15.6" x14ac:dyDescent="0.3">
      <c r="A238" s="26" t="s">
        <v>14</v>
      </c>
      <c r="B238" s="26" t="s">
        <v>33</v>
      </c>
      <c r="C238" s="26" t="s">
        <v>71</v>
      </c>
      <c r="D238" s="26" t="s">
        <v>50</v>
      </c>
      <c r="E238" s="26" t="s">
        <v>461</v>
      </c>
      <c r="F238" s="26" t="s">
        <v>5</v>
      </c>
      <c r="G238" s="27">
        <v>45</v>
      </c>
      <c r="H238" s="222">
        <v>165000</v>
      </c>
      <c r="I238" s="28"/>
      <c r="J238" s="29"/>
      <c r="K238" s="31">
        <f t="shared" si="6"/>
        <v>0</v>
      </c>
      <c r="L238" s="30">
        <f t="shared" si="7"/>
        <v>0</v>
      </c>
      <c r="M238" s="220"/>
    </row>
    <row r="239" spans="1:13" ht="15.6" x14ac:dyDescent="0.3">
      <c r="A239" s="26" t="s">
        <v>14</v>
      </c>
      <c r="B239" s="26" t="s">
        <v>33</v>
      </c>
      <c r="C239" s="26" t="s">
        <v>71</v>
      </c>
      <c r="D239" s="26" t="s">
        <v>50</v>
      </c>
      <c r="E239" s="26" t="s">
        <v>145</v>
      </c>
      <c r="F239" s="26" t="s">
        <v>5</v>
      </c>
      <c r="G239" s="27">
        <v>50</v>
      </c>
      <c r="H239" s="222">
        <v>165000</v>
      </c>
      <c r="I239" s="28"/>
      <c r="J239" s="29"/>
      <c r="K239" s="31">
        <f t="shared" si="6"/>
        <v>0</v>
      </c>
      <c r="L239" s="30">
        <f t="shared" si="7"/>
        <v>0</v>
      </c>
      <c r="M239" s="220"/>
    </row>
    <row r="240" spans="1:13" ht="15.6" x14ac:dyDescent="0.3">
      <c r="A240" s="26" t="s">
        <v>14</v>
      </c>
      <c r="B240" s="26" t="s">
        <v>33</v>
      </c>
      <c r="C240" s="26" t="s">
        <v>71</v>
      </c>
      <c r="D240" s="26" t="s">
        <v>50</v>
      </c>
      <c r="E240" s="26" t="s">
        <v>46</v>
      </c>
      <c r="F240" s="26" t="s">
        <v>5</v>
      </c>
      <c r="G240" s="27">
        <v>20</v>
      </c>
      <c r="H240" s="222">
        <v>182000</v>
      </c>
      <c r="I240" s="28"/>
      <c r="J240" s="29"/>
      <c r="K240" s="31">
        <f t="shared" si="6"/>
        <v>0</v>
      </c>
      <c r="L240" s="30">
        <f t="shared" si="7"/>
        <v>0</v>
      </c>
      <c r="M240" s="220"/>
    </row>
    <row r="241" spans="1:13" ht="15.6" x14ac:dyDescent="0.3">
      <c r="A241" s="26" t="s">
        <v>14</v>
      </c>
      <c r="B241" s="26" t="s">
        <v>33</v>
      </c>
      <c r="C241" s="26" t="s">
        <v>71</v>
      </c>
      <c r="D241" s="26" t="s">
        <v>50</v>
      </c>
      <c r="E241" s="26" t="s">
        <v>47</v>
      </c>
      <c r="F241" s="26" t="s">
        <v>5</v>
      </c>
      <c r="G241" s="27">
        <v>30</v>
      </c>
      <c r="H241" s="222">
        <v>182000</v>
      </c>
      <c r="I241" s="28"/>
      <c r="J241" s="29"/>
      <c r="K241" s="31">
        <f t="shared" si="6"/>
        <v>0</v>
      </c>
      <c r="L241" s="30">
        <f t="shared" si="7"/>
        <v>0</v>
      </c>
      <c r="M241" s="220"/>
    </row>
    <row r="242" spans="1:13" ht="15.6" x14ac:dyDescent="0.3">
      <c r="A242" s="26" t="s">
        <v>14</v>
      </c>
      <c r="B242" s="26" t="s">
        <v>33</v>
      </c>
      <c r="C242" s="26" t="s">
        <v>71</v>
      </c>
      <c r="D242" s="26" t="s">
        <v>50</v>
      </c>
      <c r="E242" s="26" t="s">
        <v>49</v>
      </c>
      <c r="F242" s="26" t="s">
        <v>5</v>
      </c>
      <c r="G242" s="27">
        <v>30</v>
      </c>
      <c r="H242" s="222">
        <v>121000</v>
      </c>
      <c r="I242" s="28"/>
      <c r="J242" s="29"/>
      <c r="K242" s="31">
        <f t="shared" si="6"/>
        <v>0</v>
      </c>
      <c r="L242" s="30">
        <f t="shared" si="7"/>
        <v>0</v>
      </c>
      <c r="M242" s="220"/>
    </row>
    <row r="243" spans="1:13" ht="15.6" x14ac:dyDescent="0.3">
      <c r="A243" s="26" t="s">
        <v>14</v>
      </c>
      <c r="B243" s="26" t="s">
        <v>33</v>
      </c>
      <c r="C243" s="26" t="s">
        <v>71</v>
      </c>
      <c r="D243" s="26" t="s">
        <v>50</v>
      </c>
      <c r="E243" s="26" t="s">
        <v>146</v>
      </c>
      <c r="F243" s="26" t="s">
        <v>5</v>
      </c>
      <c r="G243" s="27">
        <v>30</v>
      </c>
      <c r="H243" s="222">
        <v>81000</v>
      </c>
      <c r="I243" s="28"/>
      <c r="J243" s="29"/>
      <c r="K243" s="31">
        <f t="shared" si="6"/>
        <v>0</v>
      </c>
      <c r="L243" s="30">
        <f t="shared" si="7"/>
        <v>0</v>
      </c>
      <c r="M243" s="220"/>
    </row>
    <row r="244" spans="1:13" ht="15.6" x14ac:dyDescent="0.3">
      <c r="A244" s="26" t="s">
        <v>14</v>
      </c>
      <c r="B244" s="26" t="s">
        <v>33</v>
      </c>
      <c r="C244" s="26" t="s">
        <v>71</v>
      </c>
      <c r="D244" s="26" t="s">
        <v>50</v>
      </c>
      <c r="E244" s="26" t="s">
        <v>48</v>
      </c>
      <c r="F244" s="26" t="s">
        <v>5</v>
      </c>
      <c r="G244" s="27">
        <v>30</v>
      </c>
      <c r="H244" s="222">
        <v>81000</v>
      </c>
      <c r="I244" s="28"/>
      <c r="J244" s="29"/>
      <c r="K244" s="31">
        <f t="shared" si="6"/>
        <v>0</v>
      </c>
      <c r="L244" s="30">
        <f t="shared" si="7"/>
        <v>0</v>
      </c>
      <c r="M244" s="220"/>
    </row>
    <row r="245" spans="1:13" ht="15.6" x14ac:dyDescent="0.3">
      <c r="A245" s="26" t="s">
        <v>23</v>
      </c>
      <c r="B245" s="26" t="s">
        <v>33</v>
      </c>
      <c r="C245" s="26" t="s">
        <v>71</v>
      </c>
      <c r="D245" s="26" t="s">
        <v>50</v>
      </c>
      <c r="E245" s="26" t="s">
        <v>31</v>
      </c>
      <c r="F245" s="26" t="s">
        <v>5</v>
      </c>
      <c r="G245" s="27">
        <v>30</v>
      </c>
      <c r="H245" s="222">
        <v>460000</v>
      </c>
      <c r="I245" s="28"/>
      <c r="J245" s="29"/>
      <c r="K245" s="31">
        <f t="shared" si="6"/>
        <v>0</v>
      </c>
      <c r="L245" s="30">
        <f t="shared" si="7"/>
        <v>0</v>
      </c>
      <c r="M245" s="220"/>
    </row>
    <row r="246" spans="1:13" ht="15.6" x14ac:dyDescent="0.3">
      <c r="A246" s="26" t="s">
        <v>23</v>
      </c>
      <c r="B246" s="26" t="s">
        <v>33</v>
      </c>
      <c r="C246" s="26" t="s">
        <v>71</v>
      </c>
      <c r="D246" s="26" t="s">
        <v>50</v>
      </c>
      <c r="E246" s="26" t="s">
        <v>34</v>
      </c>
      <c r="F246" s="26" t="s">
        <v>5</v>
      </c>
      <c r="G246" s="27">
        <v>40</v>
      </c>
      <c r="H246" s="222">
        <v>460000</v>
      </c>
      <c r="I246" s="28"/>
      <c r="J246" s="29"/>
      <c r="K246" s="31">
        <f t="shared" si="6"/>
        <v>0</v>
      </c>
      <c r="L246" s="30">
        <f t="shared" si="7"/>
        <v>0</v>
      </c>
      <c r="M246" s="220"/>
    </row>
    <row r="247" spans="1:13" ht="15.6" x14ac:dyDescent="0.3">
      <c r="A247" s="26" t="s">
        <v>23</v>
      </c>
      <c r="B247" s="26" t="s">
        <v>33</v>
      </c>
      <c r="C247" s="26" t="s">
        <v>71</v>
      </c>
      <c r="D247" s="26" t="s">
        <v>50</v>
      </c>
      <c r="E247" s="26" t="s">
        <v>36</v>
      </c>
      <c r="F247" s="26" t="s">
        <v>5</v>
      </c>
      <c r="G247" s="27">
        <v>40</v>
      </c>
      <c r="H247" s="222">
        <v>228000</v>
      </c>
      <c r="I247" s="28"/>
      <c r="J247" s="29"/>
      <c r="K247" s="31">
        <f t="shared" si="6"/>
        <v>0</v>
      </c>
      <c r="L247" s="30">
        <f t="shared" si="7"/>
        <v>0</v>
      </c>
      <c r="M247" s="220"/>
    </row>
    <row r="248" spans="1:13" ht="15.6" x14ac:dyDescent="0.3">
      <c r="A248" s="26" t="s">
        <v>23</v>
      </c>
      <c r="B248" s="26" t="s">
        <v>33</v>
      </c>
      <c r="C248" s="26" t="s">
        <v>71</v>
      </c>
      <c r="D248" s="26" t="s">
        <v>50</v>
      </c>
      <c r="E248" s="26" t="s">
        <v>35</v>
      </c>
      <c r="F248" s="26" t="s">
        <v>5</v>
      </c>
      <c r="G248" s="27">
        <v>30</v>
      </c>
      <c r="H248" s="222">
        <v>435000</v>
      </c>
      <c r="I248" s="28"/>
      <c r="J248" s="29"/>
      <c r="K248" s="31">
        <f t="shared" si="6"/>
        <v>0</v>
      </c>
      <c r="L248" s="30">
        <f t="shared" si="7"/>
        <v>0</v>
      </c>
      <c r="M248" s="220"/>
    </row>
    <row r="249" spans="1:13" ht="15.6" x14ac:dyDescent="0.3">
      <c r="A249" s="26" t="s">
        <v>23</v>
      </c>
      <c r="B249" s="26" t="s">
        <v>33</v>
      </c>
      <c r="C249" s="26" t="s">
        <v>71</v>
      </c>
      <c r="D249" s="26" t="s">
        <v>50</v>
      </c>
      <c r="E249" s="26" t="s">
        <v>461</v>
      </c>
      <c r="F249" s="26" t="s">
        <v>5</v>
      </c>
      <c r="G249" s="27">
        <v>55</v>
      </c>
      <c r="H249" s="222">
        <v>228000</v>
      </c>
      <c r="I249" s="28"/>
      <c r="J249" s="29"/>
      <c r="K249" s="31">
        <f t="shared" si="6"/>
        <v>0</v>
      </c>
      <c r="L249" s="30">
        <f t="shared" si="7"/>
        <v>0</v>
      </c>
      <c r="M249" s="220"/>
    </row>
    <row r="250" spans="1:13" ht="15.6" x14ac:dyDescent="0.3">
      <c r="A250" s="26" t="s">
        <v>23</v>
      </c>
      <c r="B250" s="26" t="s">
        <v>33</v>
      </c>
      <c r="C250" s="26" t="s">
        <v>71</v>
      </c>
      <c r="D250" s="26" t="s">
        <v>50</v>
      </c>
      <c r="E250" s="26" t="s">
        <v>145</v>
      </c>
      <c r="F250" s="26" t="s">
        <v>5</v>
      </c>
      <c r="G250" s="27">
        <v>60</v>
      </c>
      <c r="H250" s="222">
        <v>370000</v>
      </c>
      <c r="I250" s="28"/>
      <c r="J250" s="29"/>
      <c r="K250" s="31">
        <f t="shared" si="6"/>
        <v>0</v>
      </c>
      <c r="L250" s="30">
        <f t="shared" si="7"/>
        <v>0</v>
      </c>
      <c r="M250" s="220"/>
    </row>
    <row r="251" spans="1:13" ht="15.6" x14ac:dyDescent="0.3">
      <c r="A251" s="26" t="s">
        <v>23</v>
      </c>
      <c r="B251" s="26" t="s">
        <v>33</v>
      </c>
      <c r="C251" s="26" t="s">
        <v>71</v>
      </c>
      <c r="D251" s="26" t="s">
        <v>50</v>
      </c>
      <c r="E251" s="26" t="s">
        <v>46</v>
      </c>
      <c r="F251" s="26" t="s">
        <v>5</v>
      </c>
      <c r="G251" s="27">
        <v>30</v>
      </c>
      <c r="H251" s="222">
        <v>400000</v>
      </c>
      <c r="I251" s="28"/>
      <c r="J251" s="29"/>
      <c r="K251" s="31">
        <f t="shared" si="6"/>
        <v>0</v>
      </c>
      <c r="L251" s="30">
        <f t="shared" si="7"/>
        <v>0</v>
      </c>
      <c r="M251" s="220"/>
    </row>
    <row r="252" spans="1:13" ht="15.6" x14ac:dyDescent="0.3">
      <c r="A252" s="26" t="s">
        <v>23</v>
      </c>
      <c r="B252" s="26" t="s">
        <v>33</v>
      </c>
      <c r="C252" s="26" t="s">
        <v>71</v>
      </c>
      <c r="D252" s="26" t="s">
        <v>50</v>
      </c>
      <c r="E252" s="26" t="s">
        <v>47</v>
      </c>
      <c r="F252" s="26" t="s">
        <v>5</v>
      </c>
      <c r="G252" s="27">
        <v>40</v>
      </c>
      <c r="H252" s="222">
        <v>400000</v>
      </c>
      <c r="I252" s="28"/>
      <c r="J252" s="29"/>
      <c r="K252" s="31">
        <f t="shared" si="6"/>
        <v>0</v>
      </c>
      <c r="L252" s="30">
        <f t="shared" si="7"/>
        <v>0</v>
      </c>
      <c r="M252" s="220"/>
    </row>
    <row r="253" spans="1:13" ht="15.6" x14ac:dyDescent="0.3">
      <c r="A253" s="26" t="s">
        <v>23</v>
      </c>
      <c r="B253" s="26" t="s">
        <v>33</v>
      </c>
      <c r="C253" s="26" t="s">
        <v>71</v>
      </c>
      <c r="D253" s="26" t="s">
        <v>50</v>
      </c>
      <c r="E253" s="26" t="s">
        <v>49</v>
      </c>
      <c r="F253" s="26" t="s">
        <v>5</v>
      </c>
      <c r="G253" s="27">
        <v>40</v>
      </c>
      <c r="H253" s="222">
        <v>253000</v>
      </c>
      <c r="I253" s="28"/>
      <c r="J253" s="29"/>
      <c r="K253" s="31">
        <f t="shared" si="6"/>
        <v>0</v>
      </c>
      <c r="L253" s="30">
        <f t="shared" si="7"/>
        <v>0</v>
      </c>
      <c r="M253" s="220"/>
    </row>
    <row r="254" spans="1:13" ht="15.6" x14ac:dyDescent="0.3">
      <c r="A254" s="26" t="s">
        <v>23</v>
      </c>
      <c r="B254" s="26" t="s">
        <v>33</v>
      </c>
      <c r="C254" s="26" t="s">
        <v>71</v>
      </c>
      <c r="D254" s="26" t="s">
        <v>50</v>
      </c>
      <c r="E254" s="26" t="s">
        <v>146</v>
      </c>
      <c r="F254" s="26" t="s">
        <v>5</v>
      </c>
      <c r="G254" s="27">
        <v>40</v>
      </c>
      <c r="H254" s="222">
        <v>124000</v>
      </c>
      <c r="I254" s="28"/>
      <c r="J254" s="29"/>
      <c r="K254" s="31">
        <f t="shared" si="6"/>
        <v>0</v>
      </c>
      <c r="L254" s="30">
        <f t="shared" si="7"/>
        <v>0</v>
      </c>
      <c r="M254" s="220"/>
    </row>
    <row r="255" spans="1:13" ht="15.6" x14ac:dyDescent="0.3">
      <c r="A255" s="26" t="s">
        <v>23</v>
      </c>
      <c r="B255" s="26" t="s">
        <v>33</v>
      </c>
      <c r="C255" s="26" t="s">
        <v>71</v>
      </c>
      <c r="D255" s="26" t="s">
        <v>50</v>
      </c>
      <c r="E255" s="26" t="s">
        <v>48</v>
      </c>
      <c r="F255" s="26" t="s">
        <v>5</v>
      </c>
      <c r="G255" s="27">
        <v>40</v>
      </c>
      <c r="H255" s="222">
        <v>124000</v>
      </c>
      <c r="I255" s="28"/>
      <c r="J255" s="29"/>
      <c r="K255" s="31">
        <f t="shared" si="6"/>
        <v>0</v>
      </c>
      <c r="L255" s="30">
        <f t="shared" si="7"/>
        <v>0</v>
      </c>
      <c r="M255" s="220"/>
    </row>
    <row r="256" spans="1:13" ht="15.6" x14ac:dyDescent="0.3">
      <c r="A256" s="26" t="s">
        <v>24</v>
      </c>
      <c r="B256" s="26" t="s">
        <v>33</v>
      </c>
      <c r="C256" s="26" t="s">
        <v>74</v>
      </c>
      <c r="D256" s="26" t="s">
        <v>50</v>
      </c>
      <c r="E256" s="26" t="s">
        <v>31</v>
      </c>
      <c r="F256" s="26" t="s">
        <v>5</v>
      </c>
      <c r="G256" s="27">
        <v>30</v>
      </c>
      <c r="H256" s="222">
        <v>340000</v>
      </c>
      <c r="I256" s="28"/>
      <c r="J256" s="29"/>
      <c r="K256" s="31">
        <f t="shared" si="6"/>
        <v>0</v>
      </c>
      <c r="L256" s="30">
        <f t="shared" si="7"/>
        <v>0</v>
      </c>
      <c r="M256" s="220"/>
    </row>
    <row r="257" spans="1:13" ht="15.6" x14ac:dyDescent="0.3">
      <c r="A257" s="26" t="s">
        <v>24</v>
      </c>
      <c r="B257" s="26" t="s">
        <v>33</v>
      </c>
      <c r="C257" s="26" t="s">
        <v>74</v>
      </c>
      <c r="D257" s="26" t="s">
        <v>50</v>
      </c>
      <c r="E257" s="26" t="s">
        <v>34</v>
      </c>
      <c r="F257" s="26" t="s">
        <v>5</v>
      </c>
      <c r="G257" s="27">
        <v>40</v>
      </c>
      <c r="H257" s="222">
        <v>340000</v>
      </c>
      <c r="I257" s="28"/>
      <c r="J257" s="29"/>
      <c r="K257" s="31">
        <f t="shared" si="6"/>
        <v>0</v>
      </c>
      <c r="L257" s="30">
        <f t="shared" si="7"/>
        <v>0</v>
      </c>
      <c r="M257" s="220"/>
    </row>
    <row r="258" spans="1:13" ht="15.6" x14ac:dyDescent="0.3">
      <c r="A258" s="26" t="s">
        <v>24</v>
      </c>
      <c r="B258" s="26" t="s">
        <v>33</v>
      </c>
      <c r="C258" s="26" t="s">
        <v>74</v>
      </c>
      <c r="D258" s="26" t="s">
        <v>50</v>
      </c>
      <c r="E258" s="26" t="s">
        <v>36</v>
      </c>
      <c r="F258" s="26" t="s">
        <v>5</v>
      </c>
      <c r="G258" s="27">
        <v>40</v>
      </c>
      <c r="H258" s="222">
        <v>214000</v>
      </c>
      <c r="I258" s="28"/>
      <c r="J258" s="29"/>
      <c r="K258" s="31">
        <f t="shared" si="6"/>
        <v>0</v>
      </c>
      <c r="L258" s="30">
        <f t="shared" si="7"/>
        <v>0</v>
      </c>
      <c r="M258" s="220"/>
    </row>
    <row r="259" spans="1:13" ht="15.6" x14ac:dyDescent="0.3">
      <c r="A259" s="26" t="s">
        <v>24</v>
      </c>
      <c r="B259" s="26" t="s">
        <v>33</v>
      </c>
      <c r="C259" s="26" t="s">
        <v>74</v>
      </c>
      <c r="D259" s="26" t="s">
        <v>50</v>
      </c>
      <c r="E259" s="26" t="s">
        <v>35</v>
      </c>
      <c r="F259" s="26" t="s">
        <v>5</v>
      </c>
      <c r="G259" s="27">
        <v>30</v>
      </c>
      <c r="H259" s="222">
        <v>372000</v>
      </c>
      <c r="I259" s="28"/>
      <c r="J259" s="29"/>
      <c r="K259" s="31">
        <f t="shared" si="6"/>
        <v>0</v>
      </c>
      <c r="L259" s="30">
        <f t="shared" si="7"/>
        <v>0</v>
      </c>
      <c r="M259" s="220"/>
    </row>
    <row r="260" spans="1:13" ht="15.6" x14ac:dyDescent="0.3">
      <c r="A260" s="26" t="s">
        <v>24</v>
      </c>
      <c r="B260" s="26" t="s">
        <v>33</v>
      </c>
      <c r="C260" s="26" t="s">
        <v>74</v>
      </c>
      <c r="D260" s="26" t="s">
        <v>50</v>
      </c>
      <c r="E260" s="26" t="s">
        <v>461</v>
      </c>
      <c r="F260" s="26" t="s">
        <v>5</v>
      </c>
      <c r="G260" s="27">
        <v>55</v>
      </c>
      <c r="H260" s="222">
        <v>214000</v>
      </c>
      <c r="I260" s="28"/>
      <c r="J260" s="29"/>
      <c r="K260" s="31">
        <f t="shared" ref="K260:K292" si="8">I260*H260/30*J260</f>
        <v>0</v>
      </c>
      <c r="L260" s="30">
        <f t="shared" ref="L260:L292" si="9">K260*G260/1000</f>
        <v>0</v>
      </c>
      <c r="M260" s="220"/>
    </row>
    <row r="261" spans="1:13" ht="15.6" x14ac:dyDescent="0.3">
      <c r="A261" s="26" t="s">
        <v>24</v>
      </c>
      <c r="B261" s="26" t="s">
        <v>33</v>
      </c>
      <c r="C261" s="26" t="s">
        <v>74</v>
      </c>
      <c r="D261" s="26" t="s">
        <v>50</v>
      </c>
      <c r="E261" s="26" t="s">
        <v>145</v>
      </c>
      <c r="F261" s="26" t="s">
        <v>5</v>
      </c>
      <c r="G261" s="27">
        <v>60</v>
      </c>
      <c r="H261" s="222">
        <v>254000</v>
      </c>
      <c r="I261" s="28"/>
      <c r="J261" s="29"/>
      <c r="K261" s="31">
        <f t="shared" si="8"/>
        <v>0</v>
      </c>
      <c r="L261" s="30">
        <f t="shared" si="9"/>
        <v>0</v>
      </c>
      <c r="M261" s="220"/>
    </row>
    <row r="262" spans="1:13" ht="15.6" x14ac:dyDescent="0.3">
      <c r="A262" s="26" t="s">
        <v>24</v>
      </c>
      <c r="B262" s="26" t="s">
        <v>33</v>
      </c>
      <c r="C262" s="26" t="s">
        <v>74</v>
      </c>
      <c r="D262" s="26" t="s">
        <v>50</v>
      </c>
      <c r="E262" s="26" t="s">
        <v>46</v>
      </c>
      <c r="F262" s="26" t="s">
        <v>5</v>
      </c>
      <c r="G262" s="27">
        <v>30</v>
      </c>
      <c r="H262" s="222">
        <v>266000</v>
      </c>
      <c r="I262" s="28"/>
      <c r="J262" s="29"/>
      <c r="K262" s="31">
        <f t="shared" si="8"/>
        <v>0</v>
      </c>
      <c r="L262" s="30">
        <f t="shared" si="9"/>
        <v>0</v>
      </c>
      <c r="M262" s="220"/>
    </row>
    <row r="263" spans="1:13" ht="15.6" x14ac:dyDescent="0.3">
      <c r="A263" s="26" t="s">
        <v>24</v>
      </c>
      <c r="B263" s="26" t="s">
        <v>33</v>
      </c>
      <c r="C263" s="26" t="s">
        <v>74</v>
      </c>
      <c r="D263" s="26" t="s">
        <v>50</v>
      </c>
      <c r="E263" s="26" t="s">
        <v>47</v>
      </c>
      <c r="F263" s="26" t="s">
        <v>5</v>
      </c>
      <c r="G263" s="27">
        <v>40</v>
      </c>
      <c r="H263" s="222">
        <v>266000</v>
      </c>
      <c r="I263" s="28"/>
      <c r="J263" s="29"/>
      <c r="K263" s="31">
        <f t="shared" si="8"/>
        <v>0</v>
      </c>
      <c r="L263" s="30">
        <f t="shared" si="9"/>
        <v>0</v>
      </c>
      <c r="M263" s="220"/>
    </row>
    <row r="264" spans="1:13" ht="15.6" x14ac:dyDescent="0.3">
      <c r="A264" s="26" t="s">
        <v>24</v>
      </c>
      <c r="B264" s="26" t="s">
        <v>33</v>
      </c>
      <c r="C264" s="26" t="s">
        <v>74</v>
      </c>
      <c r="D264" s="26" t="s">
        <v>50</v>
      </c>
      <c r="E264" s="26" t="s">
        <v>49</v>
      </c>
      <c r="F264" s="26" t="s">
        <v>5</v>
      </c>
      <c r="G264" s="27">
        <v>40</v>
      </c>
      <c r="H264" s="222">
        <v>245000</v>
      </c>
      <c r="I264" s="28"/>
      <c r="J264" s="29"/>
      <c r="K264" s="31">
        <f t="shared" si="8"/>
        <v>0</v>
      </c>
      <c r="L264" s="30">
        <f t="shared" si="9"/>
        <v>0</v>
      </c>
      <c r="M264" s="220"/>
    </row>
    <row r="265" spans="1:13" ht="15.6" x14ac:dyDescent="0.3">
      <c r="A265" s="26" t="s">
        <v>24</v>
      </c>
      <c r="B265" s="26" t="s">
        <v>33</v>
      </c>
      <c r="C265" s="26" t="s">
        <v>74</v>
      </c>
      <c r="D265" s="26" t="s">
        <v>50</v>
      </c>
      <c r="E265" s="26" t="s">
        <v>146</v>
      </c>
      <c r="F265" s="26" t="s">
        <v>5</v>
      </c>
      <c r="G265" s="27">
        <v>40</v>
      </c>
      <c r="H265" s="222">
        <v>90000</v>
      </c>
      <c r="I265" s="28"/>
      <c r="J265" s="29"/>
      <c r="K265" s="31">
        <f t="shared" si="8"/>
        <v>0</v>
      </c>
      <c r="L265" s="30">
        <f t="shared" si="9"/>
        <v>0</v>
      </c>
      <c r="M265" s="220"/>
    </row>
    <row r="266" spans="1:13" ht="15.6" x14ac:dyDescent="0.3">
      <c r="A266" s="26" t="s">
        <v>24</v>
      </c>
      <c r="B266" s="26" t="s">
        <v>33</v>
      </c>
      <c r="C266" s="26" t="s">
        <v>74</v>
      </c>
      <c r="D266" s="26" t="s">
        <v>50</v>
      </c>
      <c r="E266" s="26" t="s">
        <v>48</v>
      </c>
      <c r="F266" s="26" t="s">
        <v>5</v>
      </c>
      <c r="G266" s="27">
        <v>40</v>
      </c>
      <c r="H266" s="222">
        <v>90000</v>
      </c>
      <c r="I266" s="28"/>
      <c r="J266" s="29"/>
      <c r="K266" s="31">
        <f t="shared" si="8"/>
        <v>0</v>
      </c>
      <c r="L266" s="30">
        <f t="shared" si="9"/>
        <v>0</v>
      </c>
      <c r="M266" s="220"/>
    </row>
    <row r="267" spans="1:13" ht="15.6" x14ac:dyDescent="0.3">
      <c r="A267" s="26" t="s">
        <v>380</v>
      </c>
      <c r="B267" s="26" t="s">
        <v>33</v>
      </c>
      <c r="C267" s="26" t="s">
        <v>74</v>
      </c>
      <c r="D267" s="26" t="s">
        <v>50</v>
      </c>
      <c r="E267" s="26" t="s">
        <v>31</v>
      </c>
      <c r="F267" s="26" t="s">
        <v>5</v>
      </c>
      <c r="G267" s="27">
        <v>30</v>
      </c>
      <c r="H267" s="222">
        <v>225000</v>
      </c>
      <c r="I267" s="28"/>
      <c r="J267" s="29"/>
      <c r="K267" s="31">
        <f t="shared" si="8"/>
        <v>0</v>
      </c>
      <c r="L267" s="30">
        <f t="shared" si="9"/>
        <v>0</v>
      </c>
      <c r="M267" s="220"/>
    </row>
    <row r="268" spans="1:13" ht="15.6" x14ac:dyDescent="0.3">
      <c r="A268" s="26" t="s">
        <v>380</v>
      </c>
      <c r="B268" s="26" t="s">
        <v>33</v>
      </c>
      <c r="C268" s="26" t="s">
        <v>71</v>
      </c>
      <c r="D268" s="26" t="s">
        <v>50</v>
      </c>
      <c r="E268" s="26" t="s">
        <v>31</v>
      </c>
      <c r="F268" s="26" t="s">
        <v>5</v>
      </c>
      <c r="G268" s="27">
        <v>30</v>
      </c>
      <c r="H268" s="222">
        <v>600000</v>
      </c>
      <c r="I268" s="28"/>
      <c r="J268" s="29"/>
      <c r="K268" s="31">
        <f t="shared" si="8"/>
        <v>0</v>
      </c>
      <c r="L268" s="30">
        <f t="shared" si="9"/>
        <v>0</v>
      </c>
      <c r="M268" s="220"/>
    </row>
    <row r="269" spans="1:13" ht="15.6" x14ac:dyDescent="0.3">
      <c r="A269" s="26" t="s">
        <v>380</v>
      </c>
      <c r="B269" s="26" t="s">
        <v>33</v>
      </c>
      <c r="C269" s="26" t="s">
        <v>74</v>
      </c>
      <c r="D269" s="26" t="s">
        <v>50</v>
      </c>
      <c r="E269" s="26" t="s">
        <v>34</v>
      </c>
      <c r="F269" s="26" t="s">
        <v>5</v>
      </c>
      <c r="G269" s="27">
        <v>40</v>
      </c>
      <c r="H269" s="222">
        <v>225000</v>
      </c>
      <c r="I269" s="28"/>
      <c r="J269" s="29"/>
      <c r="K269" s="31">
        <f t="shared" si="8"/>
        <v>0</v>
      </c>
      <c r="L269" s="30">
        <f t="shared" si="9"/>
        <v>0</v>
      </c>
      <c r="M269" s="220"/>
    </row>
    <row r="270" spans="1:13" ht="15.6" x14ac:dyDescent="0.3">
      <c r="A270" s="26" t="s">
        <v>380</v>
      </c>
      <c r="B270" s="26" t="s">
        <v>33</v>
      </c>
      <c r="C270" s="26" t="s">
        <v>71</v>
      </c>
      <c r="D270" s="26" t="s">
        <v>50</v>
      </c>
      <c r="E270" s="26" t="s">
        <v>34</v>
      </c>
      <c r="F270" s="26" t="s">
        <v>5</v>
      </c>
      <c r="G270" s="27">
        <v>40</v>
      </c>
      <c r="H270" s="222">
        <v>600000</v>
      </c>
      <c r="I270" s="28"/>
      <c r="J270" s="29"/>
      <c r="K270" s="31">
        <f t="shared" si="8"/>
        <v>0</v>
      </c>
      <c r="L270" s="30">
        <f t="shared" si="9"/>
        <v>0</v>
      </c>
      <c r="M270" s="220"/>
    </row>
    <row r="271" spans="1:13" ht="15.6" x14ac:dyDescent="0.3">
      <c r="A271" s="26" t="s">
        <v>9</v>
      </c>
      <c r="B271" s="26" t="s">
        <v>33</v>
      </c>
      <c r="C271" s="26" t="s">
        <v>74</v>
      </c>
      <c r="D271" s="26" t="s">
        <v>50</v>
      </c>
      <c r="E271" s="26" t="s">
        <v>31</v>
      </c>
      <c r="F271" s="26" t="s">
        <v>5</v>
      </c>
      <c r="G271" s="27">
        <v>20</v>
      </c>
      <c r="H271" s="222">
        <v>113000</v>
      </c>
      <c r="I271" s="28"/>
      <c r="J271" s="29"/>
      <c r="K271" s="31">
        <f t="shared" si="8"/>
        <v>0</v>
      </c>
      <c r="L271" s="30">
        <f t="shared" si="9"/>
        <v>0</v>
      </c>
      <c r="M271" s="220"/>
    </row>
    <row r="272" spans="1:13" ht="15.6" x14ac:dyDescent="0.3">
      <c r="A272" s="26" t="s">
        <v>9</v>
      </c>
      <c r="B272" s="26" t="s">
        <v>33</v>
      </c>
      <c r="C272" s="26" t="s">
        <v>74</v>
      </c>
      <c r="D272" s="26" t="s">
        <v>50</v>
      </c>
      <c r="E272" s="26" t="s">
        <v>34</v>
      </c>
      <c r="F272" s="26" t="s">
        <v>5</v>
      </c>
      <c r="G272" s="27">
        <v>30</v>
      </c>
      <c r="H272" s="222">
        <v>113000</v>
      </c>
      <c r="I272" s="28"/>
      <c r="J272" s="29"/>
      <c r="K272" s="31">
        <f t="shared" si="8"/>
        <v>0</v>
      </c>
      <c r="L272" s="30">
        <f t="shared" si="9"/>
        <v>0</v>
      </c>
      <c r="M272" s="220"/>
    </row>
    <row r="273" spans="1:13" ht="15.6" x14ac:dyDescent="0.3">
      <c r="A273" s="26" t="s">
        <v>9</v>
      </c>
      <c r="B273" s="26" t="s">
        <v>33</v>
      </c>
      <c r="C273" s="26" t="s">
        <v>74</v>
      </c>
      <c r="D273" s="26" t="s">
        <v>50</v>
      </c>
      <c r="E273" s="26" t="s">
        <v>36</v>
      </c>
      <c r="F273" s="26" t="s">
        <v>5</v>
      </c>
      <c r="G273" s="27">
        <v>30</v>
      </c>
      <c r="H273" s="222">
        <v>55000</v>
      </c>
      <c r="I273" s="28"/>
      <c r="J273" s="29"/>
      <c r="K273" s="31">
        <f t="shared" si="8"/>
        <v>0</v>
      </c>
      <c r="L273" s="30">
        <f t="shared" si="9"/>
        <v>0</v>
      </c>
      <c r="M273" s="220"/>
    </row>
    <row r="274" spans="1:13" ht="15.6" x14ac:dyDescent="0.3">
      <c r="A274" s="26" t="s">
        <v>9</v>
      </c>
      <c r="B274" s="26" t="s">
        <v>33</v>
      </c>
      <c r="C274" s="26" t="s">
        <v>74</v>
      </c>
      <c r="D274" s="26" t="s">
        <v>50</v>
      </c>
      <c r="E274" s="26" t="s">
        <v>35</v>
      </c>
      <c r="F274" s="26" t="s">
        <v>5</v>
      </c>
      <c r="G274" s="27">
        <v>20</v>
      </c>
      <c r="H274" s="222">
        <v>103000</v>
      </c>
      <c r="I274" s="28"/>
      <c r="J274" s="29"/>
      <c r="K274" s="31">
        <f t="shared" si="8"/>
        <v>0</v>
      </c>
      <c r="L274" s="30">
        <f t="shared" si="9"/>
        <v>0</v>
      </c>
      <c r="M274" s="220"/>
    </row>
    <row r="275" spans="1:13" ht="15.6" x14ac:dyDescent="0.3">
      <c r="A275" s="26" t="s">
        <v>9</v>
      </c>
      <c r="B275" s="26" t="s">
        <v>33</v>
      </c>
      <c r="C275" s="26" t="s">
        <v>74</v>
      </c>
      <c r="D275" s="26" t="s">
        <v>50</v>
      </c>
      <c r="E275" s="26" t="s">
        <v>461</v>
      </c>
      <c r="F275" s="26" t="s">
        <v>5</v>
      </c>
      <c r="G275" s="27">
        <v>45</v>
      </c>
      <c r="H275" s="222">
        <v>55000</v>
      </c>
      <c r="I275" s="28"/>
      <c r="J275" s="29"/>
      <c r="K275" s="31">
        <f t="shared" si="8"/>
        <v>0</v>
      </c>
      <c r="L275" s="30">
        <f t="shared" si="9"/>
        <v>0</v>
      </c>
      <c r="M275" s="220"/>
    </row>
    <row r="276" spans="1:13" ht="15.6" x14ac:dyDescent="0.3">
      <c r="A276" s="26" t="s">
        <v>9</v>
      </c>
      <c r="B276" s="26" t="s">
        <v>33</v>
      </c>
      <c r="C276" s="26" t="s">
        <v>74</v>
      </c>
      <c r="D276" s="26" t="s">
        <v>50</v>
      </c>
      <c r="E276" s="26" t="s">
        <v>145</v>
      </c>
      <c r="F276" s="26" t="s">
        <v>5</v>
      </c>
      <c r="G276" s="27">
        <v>50</v>
      </c>
      <c r="H276" s="222">
        <v>84000</v>
      </c>
      <c r="I276" s="28"/>
      <c r="J276" s="29"/>
      <c r="K276" s="31">
        <f t="shared" si="8"/>
        <v>0</v>
      </c>
      <c r="L276" s="30">
        <f t="shared" si="9"/>
        <v>0</v>
      </c>
      <c r="M276" s="220"/>
    </row>
    <row r="277" spans="1:13" ht="15.6" x14ac:dyDescent="0.3">
      <c r="A277" s="26" t="s">
        <v>9</v>
      </c>
      <c r="B277" s="26" t="s">
        <v>33</v>
      </c>
      <c r="C277" s="26" t="s">
        <v>74</v>
      </c>
      <c r="D277" s="26" t="s">
        <v>50</v>
      </c>
      <c r="E277" s="26" t="s">
        <v>46</v>
      </c>
      <c r="F277" s="26" t="s">
        <v>5</v>
      </c>
      <c r="G277" s="27">
        <v>20</v>
      </c>
      <c r="H277" s="222">
        <v>94000</v>
      </c>
      <c r="I277" s="28"/>
      <c r="J277" s="29"/>
      <c r="K277" s="31">
        <f t="shared" si="8"/>
        <v>0</v>
      </c>
      <c r="L277" s="30">
        <f t="shared" si="9"/>
        <v>0</v>
      </c>
      <c r="M277" s="220"/>
    </row>
    <row r="278" spans="1:13" ht="15.6" x14ac:dyDescent="0.3">
      <c r="A278" s="26" t="s">
        <v>9</v>
      </c>
      <c r="B278" s="26" t="s">
        <v>33</v>
      </c>
      <c r="C278" s="26" t="s">
        <v>74</v>
      </c>
      <c r="D278" s="26" t="s">
        <v>50</v>
      </c>
      <c r="E278" s="26" t="s">
        <v>47</v>
      </c>
      <c r="F278" s="26" t="s">
        <v>5</v>
      </c>
      <c r="G278" s="27">
        <v>30</v>
      </c>
      <c r="H278" s="222">
        <v>94000</v>
      </c>
      <c r="I278" s="28"/>
      <c r="J278" s="29"/>
      <c r="K278" s="31">
        <f t="shared" si="8"/>
        <v>0</v>
      </c>
      <c r="L278" s="30">
        <f t="shared" si="9"/>
        <v>0</v>
      </c>
      <c r="M278" s="220"/>
    </row>
    <row r="279" spans="1:13" ht="15.6" x14ac:dyDescent="0.3">
      <c r="A279" s="26" t="s">
        <v>9</v>
      </c>
      <c r="B279" s="26" t="s">
        <v>33</v>
      </c>
      <c r="C279" s="26" t="s">
        <v>74</v>
      </c>
      <c r="D279" s="26" t="s">
        <v>50</v>
      </c>
      <c r="E279" s="26" t="s">
        <v>49</v>
      </c>
      <c r="F279" s="26" t="s">
        <v>5</v>
      </c>
      <c r="G279" s="27">
        <v>30</v>
      </c>
      <c r="H279" s="222">
        <v>112000</v>
      </c>
      <c r="I279" s="28"/>
      <c r="J279" s="29"/>
      <c r="K279" s="31">
        <f t="shared" si="8"/>
        <v>0</v>
      </c>
      <c r="L279" s="30">
        <f t="shared" si="9"/>
        <v>0</v>
      </c>
      <c r="M279" s="220"/>
    </row>
    <row r="280" spans="1:13" ht="15.6" x14ac:dyDescent="0.3">
      <c r="A280" s="26" t="s">
        <v>9</v>
      </c>
      <c r="B280" s="26" t="s">
        <v>33</v>
      </c>
      <c r="C280" s="26" t="s">
        <v>74</v>
      </c>
      <c r="D280" s="26" t="s">
        <v>50</v>
      </c>
      <c r="E280" s="26" t="s">
        <v>146</v>
      </c>
      <c r="F280" s="26" t="s">
        <v>5</v>
      </c>
      <c r="G280" s="27">
        <v>30</v>
      </c>
      <c r="H280" s="222">
        <v>12000</v>
      </c>
      <c r="I280" s="28"/>
      <c r="J280" s="29"/>
      <c r="K280" s="31">
        <f t="shared" si="8"/>
        <v>0</v>
      </c>
      <c r="L280" s="30">
        <f t="shared" si="9"/>
        <v>0</v>
      </c>
      <c r="M280" s="220"/>
    </row>
    <row r="281" spans="1:13" ht="15.6" x14ac:dyDescent="0.3">
      <c r="A281" s="26" t="s">
        <v>9</v>
      </c>
      <c r="B281" s="26" t="s">
        <v>33</v>
      </c>
      <c r="C281" s="26" t="s">
        <v>74</v>
      </c>
      <c r="D281" s="26" t="s">
        <v>50</v>
      </c>
      <c r="E281" s="26" t="s">
        <v>48</v>
      </c>
      <c r="F281" s="26" t="s">
        <v>5</v>
      </c>
      <c r="G281" s="27">
        <v>30</v>
      </c>
      <c r="H281" s="222">
        <v>12000</v>
      </c>
      <c r="I281" s="28"/>
      <c r="J281" s="29"/>
      <c r="K281" s="31">
        <f t="shared" si="8"/>
        <v>0</v>
      </c>
      <c r="L281" s="30">
        <f t="shared" si="9"/>
        <v>0</v>
      </c>
      <c r="M281" s="220"/>
    </row>
    <row r="282" spans="1:13" ht="15.6" x14ac:dyDescent="0.3">
      <c r="A282" s="26" t="s">
        <v>8</v>
      </c>
      <c r="B282" s="26" t="s">
        <v>33</v>
      </c>
      <c r="C282" s="26" t="s">
        <v>71</v>
      </c>
      <c r="D282" s="26" t="s">
        <v>50</v>
      </c>
      <c r="E282" s="26" t="s">
        <v>31</v>
      </c>
      <c r="F282" s="26" t="s">
        <v>5</v>
      </c>
      <c r="G282" s="27">
        <v>20</v>
      </c>
      <c r="H282" s="222">
        <v>400000</v>
      </c>
      <c r="I282" s="28"/>
      <c r="J282" s="29"/>
      <c r="K282" s="31">
        <f t="shared" si="8"/>
        <v>0</v>
      </c>
      <c r="L282" s="30">
        <f t="shared" si="9"/>
        <v>0</v>
      </c>
      <c r="M282" s="220"/>
    </row>
    <row r="283" spans="1:13" ht="15.6" x14ac:dyDescent="0.3">
      <c r="A283" s="26" t="s">
        <v>8</v>
      </c>
      <c r="B283" s="26" t="s">
        <v>33</v>
      </c>
      <c r="C283" s="26" t="s">
        <v>71</v>
      </c>
      <c r="D283" s="26" t="s">
        <v>50</v>
      </c>
      <c r="E283" s="26" t="s">
        <v>34</v>
      </c>
      <c r="F283" s="26" t="s">
        <v>5</v>
      </c>
      <c r="G283" s="27">
        <v>30</v>
      </c>
      <c r="H283" s="222">
        <v>400000</v>
      </c>
      <c r="I283" s="28"/>
      <c r="J283" s="29"/>
      <c r="K283" s="31">
        <f t="shared" si="8"/>
        <v>0</v>
      </c>
      <c r="L283" s="30">
        <f t="shared" si="9"/>
        <v>0</v>
      </c>
      <c r="M283" s="220"/>
    </row>
    <row r="284" spans="1:13" ht="15.6" x14ac:dyDescent="0.3">
      <c r="A284" s="26" t="s">
        <v>8</v>
      </c>
      <c r="B284" s="26" t="s">
        <v>33</v>
      </c>
      <c r="C284" s="26" t="s">
        <v>71</v>
      </c>
      <c r="D284" s="26" t="s">
        <v>50</v>
      </c>
      <c r="E284" s="26" t="s">
        <v>36</v>
      </c>
      <c r="F284" s="26" t="s">
        <v>5</v>
      </c>
      <c r="G284" s="27">
        <v>30</v>
      </c>
      <c r="H284" s="222">
        <v>160000</v>
      </c>
      <c r="I284" s="28"/>
      <c r="J284" s="29"/>
      <c r="K284" s="31">
        <f t="shared" si="8"/>
        <v>0</v>
      </c>
      <c r="L284" s="30">
        <f t="shared" si="9"/>
        <v>0</v>
      </c>
      <c r="M284" s="220"/>
    </row>
    <row r="285" spans="1:13" ht="15.6" x14ac:dyDescent="0.3">
      <c r="A285" s="26" t="s">
        <v>8</v>
      </c>
      <c r="B285" s="26" t="s">
        <v>33</v>
      </c>
      <c r="C285" s="33" t="s">
        <v>71</v>
      </c>
      <c r="D285" s="26" t="s">
        <v>50</v>
      </c>
      <c r="E285" s="26" t="s">
        <v>35</v>
      </c>
      <c r="F285" s="26" t="s">
        <v>5</v>
      </c>
      <c r="G285" s="27">
        <v>20</v>
      </c>
      <c r="H285" s="222">
        <v>270000</v>
      </c>
      <c r="I285" s="28"/>
      <c r="J285" s="29"/>
      <c r="K285" s="31">
        <f t="shared" si="8"/>
        <v>0</v>
      </c>
      <c r="L285" s="30">
        <f t="shared" si="9"/>
        <v>0</v>
      </c>
      <c r="M285" s="220"/>
    </row>
    <row r="286" spans="1:13" ht="15.6" x14ac:dyDescent="0.3">
      <c r="A286" s="26" t="s">
        <v>8</v>
      </c>
      <c r="B286" s="26" t="s">
        <v>33</v>
      </c>
      <c r="C286" s="33" t="s">
        <v>71</v>
      </c>
      <c r="D286" s="26" t="s">
        <v>50</v>
      </c>
      <c r="E286" s="26" t="s">
        <v>461</v>
      </c>
      <c r="F286" s="26" t="s">
        <v>5</v>
      </c>
      <c r="G286" s="27">
        <v>45</v>
      </c>
      <c r="H286" s="222">
        <v>160000</v>
      </c>
      <c r="I286" s="28"/>
      <c r="J286" s="29"/>
      <c r="K286" s="31">
        <f t="shared" si="8"/>
        <v>0</v>
      </c>
      <c r="L286" s="30">
        <f t="shared" si="9"/>
        <v>0</v>
      </c>
      <c r="M286" s="220"/>
    </row>
    <row r="287" spans="1:13" ht="15.6" x14ac:dyDescent="0.3">
      <c r="A287" s="26" t="s">
        <v>8</v>
      </c>
      <c r="B287" s="26" t="s">
        <v>33</v>
      </c>
      <c r="C287" s="33" t="s">
        <v>71</v>
      </c>
      <c r="D287" s="26" t="s">
        <v>50</v>
      </c>
      <c r="E287" s="26" t="s">
        <v>145</v>
      </c>
      <c r="F287" s="26" t="s">
        <v>5</v>
      </c>
      <c r="G287" s="27">
        <v>50</v>
      </c>
      <c r="H287" s="222">
        <v>305000</v>
      </c>
      <c r="I287" s="28"/>
      <c r="J287" s="29"/>
      <c r="K287" s="31">
        <f t="shared" si="8"/>
        <v>0</v>
      </c>
      <c r="L287" s="30">
        <f t="shared" si="9"/>
        <v>0</v>
      </c>
      <c r="M287" s="220"/>
    </row>
    <row r="288" spans="1:13" ht="15.6" x14ac:dyDescent="0.3">
      <c r="A288" s="26" t="s">
        <v>8</v>
      </c>
      <c r="B288" s="26" t="s">
        <v>33</v>
      </c>
      <c r="C288" s="33" t="s">
        <v>71</v>
      </c>
      <c r="D288" s="26" t="s">
        <v>50</v>
      </c>
      <c r="E288" s="26" t="s">
        <v>46</v>
      </c>
      <c r="F288" s="26" t="s">
        <v>5</v>
      </c>
      <c r="G288" s="27">
        <v>20</v>
      </c>
      <c r="H288" s="222">
        <v>300000</v>
      </c>
      <c r="I288" s="28"/>
      <c r="J288" s="29"/>
      <c r="K288" s="31">
        <f t="shared" si="8"/>
        <v>0</v>
      </c>
      <c r="L288" s="30">
        <f t="shared" si="9"/>
        <v>0</v>
      </c>
      <c r="M288" s="220"/>
    </row>
    <row r="289" spans="1:13" ht="15.6" x14ac:dyDescent="0.3">
      <c r="A289" s="26" t="s">
        <v>8</v>
      </c>
      <c r="B289" s="26" t="s">
        <v>33</v>
      </c>
      <c r="C289" s="33" t="s">
        <v>71</v>
      </c>
      <c r="D289" s="26" t="s">
        <v>50</v>
      </c>
      <c r="E289" s="26" t="s">
        <v>47</v>
      </c>
      <c r="F289" s="26" t="s">
        <v>5</v>
      </c>
      <c r="G289" s="27">
        <v>30</v>
      </c>
      <c r="H289" s="222">
        <v>300000</v>
      </c>
      <c r="I289" s="28"/>
      <c r="J289" s="29"/>
      <c r="K289" s="34">
        <f t="shared" si="8"/>
        <v>0</v>
      </c>
      <c r="L289" s="35">
        <f t="shared" si="9"/>
        <v>0</v>
      </c>
      <c r="M289" s="220"/>
    </row>
    <row r="290" spans="1:13" ht="15.6" x14ac:dyDescent="0.3">
      <c r="A290" s="26" t="s">
        <v>8</v>
      </c>
      <c r="B290" s="26" t="s">
        <v>33</v>
      </c>
      <c r="C290" s="26" t="s">
        <v>71</v>
      </c>
      <c r="D290" s="26" t="s">
        <v>50</v>
      </c>
      <c r="E290" s="26" t="s">
        <v>49</v>
      </c>
      <c r="F290" s="26" t="s">
        <v>5</v>
      </c>
      <c r="G290" s="27">
        <v>30</v>
      </c>
      <c r="H290" s="222">
        <v>140000</v>
      </c>
      <c r="I290" s="28"/>
      <c r="J290" s="29"/>
      <c r="K290" s="31">
        <f t="shared" si="8"/>
        <v>0</v>
      </c>
      <c r="L290" s="30">
        <f t="shared" si="9"/>
        <v>0</v>
      </c>
      <c r="M290" s="220"/>
    </row>
    <row r="291" spans="1:13" ht="15.6" x14ac:dyDescent="0.3">
      <c r="A291" s="26" t="s">
        <v>8</v>
      </c>
      <c r="B291" s="26" t="s">
        <v>33</v>
      </c>
      <c r="C291" s="33" t="s">
        <v>71</v>
      </c>
      <c r="D291" s="26" t="s">
        <v>50</v>
      </c>
      <c r="E291" s="26" t="s">
        <v>146</v>
      </c>
      <c r="F291" s="26" t="s">
        <v>5</v>
      </c>
      <c r="G291" s="27">
        <v>30</v>
      </c>
      <c r="H291" s="222">
        <v>30000</v>
      </c>
      <c r="I291" s="28"/>
      <c r="J291" s="29"/>
      <c r="K291" s="31">
        <f t="shared" si="8"/>
        <v>0</v>
      </c>
      <c r="L291" s="30">
        <f t="shared" si="9"/>
        <v>0</v>
      </c>
      <c r="M291" s="220"/>
    </row>
    <row r="292" spans="1:13" ht="15.6" x14ac:dyDescent="0.3">
      <c r="A292" s="258" t="s">
        <v>8</v>
      </c>
      <c r="B292" s="258" t="s">
        <v>33</v>
      </c>
      <c r="C292" s="33" t="s">
        <v>71</v>
      </c>
      <c r="D292" s="258" t="s">
        <v>50</v>
      </c>
      <c r="E292" s="258" t="s">
        <v>48</v>
      </c>
      <c r="F292" s="258" t="s">
        <v>5</v>
      </c>
      <c r="G292" s="259">
        <v>30</v>
      </c>
      <c r="H292" s="260">
        <v>30000</v>
      </c>
      <c r="I292" s="261"/>
      <c r="J292" s="262"/>
      <c r="K292" s="34">
        <f t="shared" si="8"/>
        <v>0</v>
      </c>
      <c r="L292" s="35">
        <f t="shared" si="9"/>
        <v>0</v>
      </c>
      <c r="M292" s="220"/>
    </row>
    <row r="293" spans="1:13" ht="15.6" x14ac:dyDescent="0.3">
      <c r="A293" s="26" t="s">
        <v>474</v>
      </c>
      <c r="B293" s="26" t="s">
        <v>33</v>
      </c>
      <c r="C293" s="26" t="s">
        <v>490</v>
      </c>
      <c r="D293" s="26" t="s">
        <v>50</v>
      </c>
      <c r="E293" s="26" t="s">
        <v>228</v>
      </c>
      <c r="F293" s="26" t="s">
        <v>5</v>
      </c>
      <c r="G293" s="27">
        <v>36</v>
      </c>
      <c r="H293" s="222">
        <v>465000</v>
      </c>
      <c r="I293" s="28"/>
      <c r="J293" s="29"/>
      <c r="K293" s="34">
        <f t="shared" ref="K293:K306" si="10">I293*H293/30*J293</f>
        <v>0</v>
      </c>
      <c r="L293" s="35">
        <f t="shared" ref="L293:L306" si="11">K293*G293/1000</f>
        <v>0</v>
      </c>
      <c r="M293" s="220"/>
    </row>
    <row r="294" spans="1:13" ht="15.6" x14ac:dyDescent="0.3">
      <c r="A294" s="26" t="s">
        <v>468</v>
      </c>
      <c r="B294" s="26" t="s">
        <v>33</v>
      </c>
      <c r="C294" s="26" t="s">
        <v>490</v>
      </c>
      <c r="D294" s="26" t="s">
        <v>50</v>
      </c>
      <c r="E294" s="26" t="s">
        <v>228</v>
      </c>
      <c r="F294" s="26" t="s">
        <v>5</v>
      </c>
      <c r="G294" s="27">
        <v>36</v>
      </c>
      <c r="H294" s="222">
        <v>770500</v>
      </c>
      <c r="I294" s="28"/>
      <c r="J294" s="29"/>
      <c r="K294" s="34">
        <f t="shared" si="10"/>
        <v>0</v>
      </c>
      <c r="L294" s="35">
        <f t="shared" si="11"/>
        <v>0</v>
      </c>
      <c r="M294" s="220"/>
    </row>
    <row r="295" spans="1:13" ht="15.6" x14ac:dyDescent="0.3">
      <c r="A295" s="26" t="s">
        <v>469</v>
      </c>
      <c r="B295" s="26" t="s">
        <v>33</v>
      </c>
      <c r="C295" s="26" t="s">
        <v>490</v>
      </c>
      <c r="D295" s="26" t="s">
        <v>50</v>
      </c>
      <c r="E295" s="26" t="s">
        <v>228</v>
      </c>
      <c r="F295" s="26" t="s">
        <v>5</v>
      </c>
      <c r="G295" s="27">
        <v>27</v>
      </c>
      <c r="H295" s="222">
        <v>2200000</v>
      </c>
      <c r="I295" s="28"/>
      <c r="J295" s="29"/>
      <c r="K295" s="34">
        <f t="shared" si="10"/>
        <v>0</v>
      </c>
      <c r="L295" s="35">
        <f t="shared" si="11"/>
        <v>0</v>
      </c>
      <c r="M295" s="220"/>
    </row>
    <row r="296" spans="1:13" ht="15.6" x14ac:dyDescent="0.3">
      <c r="A296" s="26" t="s">
        <v>470</v>
      </c>
      <c r="B296" s="26" t="s">
        <v>33</v>
      </c>
      <c r="C296" s="26" t="s">
        <v>490</v>
      </c>
      <c r="D296" s="26" t="s">
        <v>50</v>
      </c>
      <c r="E296" s="26" t="s">
        <v>228</v>
      </c>
      <c r="F296" s="26" t="s">
        <v>5</v>
      </c>
      <c r="G296" s="27">
        <v>27</v>
      </c>
      <c r="H296" s="222">
        <v>3915000</v>
      </c>
      <c r="I296" s="28"/>
      <c r="J296" s="29"/>
      <c r="K296" s="34">
        <f t="shared" si="10"/>
        <v>0</v>
      </c>
      <c r="L296" s="35">
        <f t="shared" si="11"/>
        <v>0</v>
      </c>
      <c r="M296" s="220"/>
    </row>
    <row r="297" spans="1:13" ht="15.6" x14ac:dyDescent="0.3">
      <c r="A297" s="26" t="s">
        <v>471</v>
      </c>
      <c r="B297" s="26" t="s">
        <v>33</v>
      </c>
      <c r="C297" s="26" t="s">
        <v>490</v>
      </c>
      <c r="D297" s="26" t="s">
        <v>50</v>
      </c>
      <c r="E297" s="26" t="s">
        <v>228</v>
      </c>
      <c r="F297" s="26" t="s">
        <v>5</v>
      </c>
      <c r="G297" s="27">
        <v>27</v>
      </c>
      <c r="H297" s="222">
        <v>20500000</v>
      </c>
      <c r="I297" s="28"/>
      <c r="J297" s="29"/>
      <c r="K297" s="34">
        <f t="shared" si="10"/>
        <v>0</v>
      </c>
      <c r="L297" s="35">
        <f t="shared" si="11"/>
        <v>0</v>
      </c>
      <c r="M297" s="220"/>
    </row>
    <row r="298" spans="1:13" ht="15.6" x14ac:dyDescent="0.3">
      <c r="A298" s="26" t="s">
        <v>472</v>
      </c>
      <c r="B298" s="26" t="s">
        <v>33</v>
      </c>
      <c r="C298" s="26" t="s">
        <v>490</v>
      </c>
      <c r="D298" s="26" t="s">
        <v>50</v>
      </c>
      <c r="E298" s="26" t="s">
        <v>228</v>
      </c>
      <c r="F298" s="26" t="s">
        <v>5</v>
      </c>
      <c r="G298" s="27">
        <v>27</v>
      </c>
      <c r="H298" s="222">
        <v>6400000</v>
      </c>
      <c r="I298" s="28"/>
      <c r="J298" s="29"/>
      <c r="K298" s="34">
        <f t="shared" si="10"/>
        <v>0</v>
      </c>
      <c r="L298" s="35">
        <f t="shared" si="11"/>
        <v>0</v>
      </c>
      <c r="M298" s="220"/>
    </row>
    <row r="299" spans="1:13" ht="15.6" x14ac:dyDescent="0.3">
      <c r="A299" s="26" t="s">
        <v>473</v>
      </c>
      <c r="B299" s="26" t="s">
        <v>33</v>
      </c>
      <c r="C299" s="26" t="s">
        <v>490</v>
      </c>
      <c r="D299" s="26" t="s">
        <v>50</v>
      </c>
      <c r="E299" s="26" t="s">
        <v>228</v>
      </c>
      <c r="F299" s="26" t="s">
        <v>5</v>
      </c>
      <c r="G299" s="27">
        <v>27</v>
      </c>
      <c r="H299" s="222">
        <v>530000</v>
      </c>
      <c r="I299" s="28"/>
      <c r="J299" s="29"/>
      <c r="K299" s="34">
        <f t="shared" si="10"/>
        <v>0</v>
      </c>
      <c r="L299" s="35">
        <f t="shared" si="11"/>
        <v>0</v>
      </c>
      <c r="M299" s="220"/>
    </row>
    <row r="300" spans="1:13" ht="15.6" x14ac:dyDescent="0.3">
      <c r="A300" s="26" t="s">
        <v>475</v>
      </c>
      <c r="B300" s="26" t="s">
        <v>33</v>
      </c>
      <c r="C300" s="26" t="s">
        <v>490</v>
      </c>
      <c r="D300" s="26" t="s">
        <v>50</v>
      </c>
      <c r="E300" s="26" t="s">
        <v>228</v>
      </c>
      <c r="F300" s="26" t="s">
        <v>5</v>
      </c>
      <c r="G300" s="27">
        <v>36</v>
      </c>
      <c r="H300" s="222">
        <v>250000</v>
      </c>
      <c r="I300" s="28"/>
      <c r="J300" s="29"/>
      <c r="K300" s="34">
        <f t="shared" si="10"/>
        <v>0</v>
      </c>
      <c r="L300" s="35">
        <f t="shared" si="11"/>
        <v>0</v>
      </c>
      <c r="M300" s="220"/>
    </row>
    <row r="301" spans="1:13" ht="15.6" x14ac:dyDescent="0.3">
      <c r="A301" s="26" t="s">
        <v>476</v>
      </c>
      <c r="B301" s="26" t="s">
        <v>33</v>
      </c>
      <c r="C301" s="26" t="s">
        <v>490</v>
      </c>
      <c r="D301" s="26" t="s">
        <v>50</v>
      </c>
      <c r="E301" s="26" t="s">
        <v>228</v>
      </c>
      <c r="F301" s="26" t="s">
        <v>5</v>
      </c>
      <c r="G301" s="27">
        <v>27</v>
      </c>
      <c r="H301" s="222">
        <v>9000000</v>
      </c>
      <c r="I301" s="28"/>
      <c r="J301" s="29"/>
      <c r="K301" s="34">
        <f t="shared" si="10"/>
        <v>0</v>
      </c>
      <c r="L301" s="35">
        <f t="shared" si="11"/>
        <v>0</v>
      </c>
      <c r="M301" s="220"/>
    </row>
    <row r="302" spans="1:13" ht="15.6" x14ac:dyDescent="0.3">
      <c r="A302" s="26" t="s">
        <v>477</v>
      </c>
      <c r="B302" s="26" t="s">
        <v>33</v>
      </c>
      <c r="C302" s="26" t="s">
        <v>490</v>
      </c>
      <c r="D302" s="26" t="s">
        <v>50</v>
      </c>
      <c r="E302" s="26" t="s">
        <v>228</v>
      </c>
      <c r="F302" s="26" t="s">
        <v>5</v>
      </c>
      <c r="G302" s="27">
        <v>36</v>
      </c>
      <c r="H302" s="222">
        <v>470000</v>
      </c>
      <c r="I302" s="28"/>
      <c r="J302" s="29"/>
      <c r="K302" s="34">
        <f t="shared" si="10"/>
        <v>0</v>
      </c>
      <c r="L302" s="35">
        <f t="shared" si="11"/>
        <v>0</v>
      </c>
      <c r="M302" s="220"/>
    </row>
    <row r="303" spans="1:13" ht="15.6" x14ac:dyDescent="0.3">
      <c r="A303" s="26" t="s">
        <v>478</v>
      </c>
      <c r="B303" s="26" t="s">
        <v>33</v>
      </c>
      <c r="C303" s="26" t="s">
        <v>490</v>
      </c>
      <c r="D303" s="26" t="s">
        <v>50</v>
      </c>
      <c r="E303" s="26" t="s">
        <v>228</v>
      </c>
      <c r="F303" s="26" t="s">
        <v>5</v>
      </c>
      <c r="G303" s="27">
        <v>27</v>
      </c>
      <c r="H303" s="222">
        <v>650000</v>
      </c>
      <c r="I303" s="28"/>
      <c r="J303" s="29"/>
      <c r="K303" s="34">
        <f t="shared" si="10"/>
        <v>0</v>
      </c>
      <c r="L303" s="35">
        <f t="shared" si="11"/>
        <v>0</v>
      </c>
      <c r="M303" s="220"/>
    </row>
    <row r="304" spans="1:13" ht="15.6" x14ac:dyDescent="0.3">
      <c r="A304" s="26" t="s">
        <v>479</v>
      </c>
      <c r="B304" s="26" t="s">
        <v>33</v>
      </c>
      <c r="C304" s="26" t="s">
        <v>490</v>
      </c>
      <c r="D304" s="26" t="s">
        <v>50</v>
      </c>
      <c r="E304" s="26" t="s">
        <v>228</v>
      </c>
      <c r="F304" s="26" t="s">
        <v>5</v>
      </c>
      <c r="G304" s="27">
        <v>27</v>
      </c>
      <c r="H304" s="222">
        <v>870000</v>
      </c>
      <c r="I304" s="28"/>
      <c r="J304" s="29"/>
      <c r="K304" s="34">
        <f t="shared" si="10"/>
        <v>0</v>
      </c>
      <c r="L304" s="35">
        <f t="shared" si="11"/>
        <v>0</v>
      </c>
      <c r="M304" s="220"/>
    </row>
    <row r="305" spans="1:13" ht="15.6" x14ac:dyDescent="0.3">
      <c r="A305" s="26" t="s">
        <v>480</v>
      </c>
      <c r="B305" s="26" t="s">
        <v>33</v>
      </c>
      <c r="C305" s="26" t="s">
        <v>490</v>
      </c>
      <c r="D305" s="26" t="s">
        <v>50</v>
      </c>
      <c r="E305" s="26" t="s">
        <v>228</v>
      </c>
      <c r="F305" s="26" t="s">
        <v>5</v>
      </c>
      <c r="G305" s="27">
        <v>36</v>
      </c>
      <c r="H305" s="222">
        <v>2100000</v>
      </c>
      <c r="I305" s="28"/>
      <c r="J305" s="29"/>
      <c r="K305" s="34">
        <f t="shared" si="10"/>
        <v>0</v>
      </c>
      <c r="L305" s="35">
        <f t="shared" si="11"/>
        <v>0</v>
      </c>
      <c r="M305" s="220"/>
    </row>
    <row r="306" spans="1:13" ht="15.6" x14ac:dyDescent="0.3">
      <c r="A306" s="26" t="s">
        <v>481</v>
      </c>
      <c r="B306" s="26" t="s">
        <v>33</v>
      </c>
      <c r="C306" s="26" t="s">
        <v>490</v>
      </c>
      <c r="D306" s="26" t="s">
        <v>50</v>
      </c>
      <c r="E306" s="26" t="s">
        <v>228</v>
      </c>
      <c r="F306" s="26" t="s">
        <v>5</v>
      </c>
      <c r="G306" s="27">
        <v>27</v>
      </c>
      <c r="H306" s="222">
        <v>1120000</v>
      </c>
      <c r="I306" s="28"/>
      <c r="J306" s="29"/>
      <c r="K306" s="34">
        <f t="shared" si="10"/>
        <v>0</v>
      </c>
      <c r="L306" s="35">
        <f t="shared" si="11"/>
        <v>0</v>
      </c>
      <c r="M306" s="220"/>
    </row>
    <row r="308" spans="1:13" x14ac:dyDescent="0.3">
      <c r="H308" s="21"/>
      <c r="K308" s="24"/>
    </row>
    <row r="309" spans="1:13" x14ac:dyDescent="0.3">
      <c r="H309" s="221"/>
      <c r="I309" s="218"/>
    </row>
    <row r="310" spans="1:13" x14ac:dyDescent="0.3">
      <c r="H310" s="218"/>
    </row>
    <row r="311" spans="1:13" x14ac:dyDescent="0.3">
      <c r="H311" s="218"/>
    </row>
    <row r="312" spans="1:13" x14ac:dyDescent="0.3">
      <c r="H312" s="218"/>
    </row>
  </sheetData>
  <autoFilter ref="A3:L306">
    <sortState ref="A4:P380">
      <sortCondition ref="A3:A380"/>
    </sortState>
  </autoFilter>
  <sortState ref="A4:N357">
    <sortCondition ref="A4:A357"/>
    <sortCondition ref="E4:E357"/>
  </sortState>
  <mergeCells count="2">
    <mergeCell ref="A1:L1"/>
    <mergeCell ref="A2:L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G1"/>
    </sheetView>
  </sheetViews>
  <sheetFormatPr defaultColWidth="11.44140625" defaultRowHeight="14.4" x14ac:dyDescent="0.3"/>
  <cols>
    <col min="1" max="1" width="21" style="10" customWidth="1"/>
    <col min="2" max="2" width="18.33203125" style="10" customWidth="1"/>
    <col min="3" max="3" width="11.44140625" style="10"/>
    <col min="4" max="4" width="17.6640625" style="10" customWidth="1"/>
    <col min="5" max="16384" width="11.44140625" style="10"/>
  </cols>
  <sheetData>
    <row r="1" spans="1:7" ht="37.049999999999997" customHeight="1" x14ac:dyDescent="0.3">
      <c r="A1" s="313" t="s">
        <v>52</v>
      </c>
      <c r="B1" s="313"/>
      <c r="C1" s="313"/>
      <c r="D1" s="313"/>
      <c r="E1" s="313"/>
      <c r="F1" s="313"/>
      <c r="G1" s="313"/>
    </row>
    <row r="2" spans="1:7" ht="18" x14ac:dyDescent="0.35">
      <c r="A2" s="331" t="s">
        <v>53</v>
      </c>
      <c r="B2" s="332"/>
      <c r="C2" s="330"/>
      <c r="D2" s="331" t="s">
        <v>54</v>
      </c>
      <c r="E2" s="332"/>
    </row>
    <row r="3" spans="1:7" ht="114.75" customHeight="1" x14ac:dyDescent="0.3">
      <c r="A3" s="333" t="s">
        <v>55</v>
      </c>
      <c r="B3" s="334"/>
      <c r="C3" s="330"/>
      <c r="D3" s="335" t="s">
        <v>56</v>
      </c>
      <c r="E3" s="336"/>
    </row>
    <row r="4" spans="1:7" ht="15.6" x14ac:dyDescent="0.3">
      <c r="A4" s="154" t="s">
        <v>57</v>
      </c>
      <c r="B4" s="154" t="s">
        <v>58</v>
      </c>
      <c r="C4" s="330"/>
      <c r="D4" s="154" t="s">
        <v>57</v>
      </c>
      <c r="E4" s="154" t="s">
        <v>58</v>
      </c>
    </row>
    <row r="5" spans="1:7" ht="15.6" x14ac:dyDescent="0.3">
      <c r="A5" s="156" t="s">
        <v>59</v>
      </c>
      <c r="B5" s="157">
        <v>370</v>
      </c>
      <c r="C5" s="330"/>
      <c r="D5" s="156" t="s">
        <v>60</v>
      </c>
      <c r="E5" s="157">
        <v>465</v>
      </c>
    </row>
    <row r="6" spans="1:7" ht="15.6" x14ac:dyDescent="0.3">
      <c r="A6" s="158" t="s">
        <v>61</v>
      </c>
      <c r="B6" s="159">
        <v>350</v>
      </c>
      <c r="C6" s="330"/>
      <c r="D6" s="158" t="s">
        <v>61</v>
      </c>
      <c r="E6" s="159">
        <v>440</v>
      </c>
    </row>
    <row r="7" spans="1:7" ht="15.6" x14ac:dyDescent="0.3">
      <c r="A7" s="51" t="s">
        <v>62</v>
      </c>
      <c r="B7" s="159">
        <v>330</v>
      </c>
      <c r="C7" s="330"/>
      <c r="D7" s="51" t="s">
        <v>62</v>
      </c>
      <c r="E7" s="159">
        <v>415</v>
      </c>
    </row>
    <row r="8" spans="1:7" ht="15.6" x14ac:dyDescent="0.3">
      <c r="A8" s="160" t="s">
        <v>63</v>
      </c>
      <c r="B8" s="159">
        <v>300</v>
      </c>
      <c r="C8" s="330"/>
      <c r="D8" s="160" t="s">
        <v>63</v>
      </c>
      <c r="E8" s="159">
        <v>375</v>
      </c>
    </row>
    <row r="9" spans="1:7" ht="15.6" x14ac:dyDescent="0.3">
      <c r="A9" s="51" t="s">
        <v>64</v>
      </c>
      <c r="B9" s="159">
        <v>270</v>
      </c>
      <c r="C9" s="330"/>
      <c r="D9" s="51" t="s">
        <v>64</v>
      </c>
      <c r="E9" s="159">
        <v>335</v>
      </c>
    </row>
    <row r="10" spans="1:7" x14ac:dyDescent="0.3">
      <c r="A10" s="155"/>
    </row>
    <row r="11" spans="1:7" ht="15.6" x14ac:dyDescent="0.3">
      <c r="A11" s="337" t="s">
        <v>65</v>
      </c>
      <c r="B11" s="337"/>
      <c r="C11" s="337"/>
      <c r="D11" s="337"/>
      <c r="E11" s="337"/>
    </row>
    <row r="12" spans="1:7" ht="15.6" x14ac:dyDescent="0.3">
      <c r="A12" s="322" t="s">
        <v>294</v>
      </c>
      <c r="B12" s="323"/>
      <c r="C12" s="161"/>
      <c r="D12" s="162" t="s">
        <v>66</v>
      </c>
      <c r="E12" s="163">
        <v>370</v>
      </c>
    </row>
    <row r="13" spans="1:7" ht="15.6" x14ac:dyDescent="0.3">
      <c r="A13" s="324"/>
      <c r="B13" s="325"/>
      <c r="C13" s="161"/>
      <c r="D13" s="162" t="s">
        <v>67</v>
      </c>
      <c r="E13" s="163">
        <v>425</v>
      </c>
    </row>
    <row r="14" spans="1:7" ht="15.6" x14ac:dyDescent="0.3">
      <c r="A14" s="326" t="s">
        <v>68</v>
      </c>
      <c r="B14" s="327"/>
      <c r="C14" s="164"/>
      <c r="D14" s="162" t="s">
        <v>66</v>
      </c>
      <c r="E14" s="163">
        <v>500</v>
      </c>
    </row>
    <row r="15" spans="1:7" ht="15.6" x14ac:dyDescent="0.3">
      <c r="A15" s="328"/>
      <c r="B15" s="329"/>
      <c r="C15" s="164"/>
      <c r="D15" s="162" t="s">
        <v>67</v>
      </c>
      <c r="E15" s="163">
        <v>800</v>
      </c>
    </row>
  </sheetData>
  <mergeCells count="9">
    <mergeCell ref="A12:B13"/>
    <mergeCell ref="A14:B15"/>
    <mergeCell ref="C2:C9"/>
    <mergeCell ref="A1:G1"/>
    <mergeCell ref="A2:B2"/>
    <mergeCell ref="D2:E2"/>
    <mergeCell ref="A3:B3"/>
    <mergeCell ref="D3:E3"/>
    <mergeCell ref="A11:E1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zoomScaleNormal="100" workbookViewId="0">
      <selection activeCell="A3" sqref="A3"/>
    </sheetView>
  </sheetViews>
  <sheetFormatPr defaultColWidth="11.44140625" defaultRowHeight="14.4" x14ac:dyDescent="0.3"/>
  <cols>
    <col min="1" max="1" width="22.6640625" style="10" bestFit="1" customWidth="1"/>
    <col min="2" max="2" width="9.6640625" style="286" bestFit="1" customWidth="1"/>
    <col min="3" max="3" width="13.6640625" style="10" customWidth="1"/>
    <col min="4" max="4" width="11.5546875" style="10" bestFit="1" customWidth="1"/>
    <col min="5" max="5" width="11.44140625" style="10"/>
    <col min="6" max="6" width="11.5546875" style="10" bestFit="1" customWidth="1"/>
    <col min="7" max="7" width="12.88671875" style="10" bestFit="1" customWidth="1"/>
    <col min="8" max="8" width="8.88671875" style="10" bestFit="1" customWidth="1"/>
    <col min="9" max="9" width="11.109375" style="10" bestFit="1" customWidth="1"/>
    <col min="10" max="10" width="11.44140625" style="10" bestFit="1" customWidth="1"/>
    <col min="11" max="11" width="13.5546875" style="10" customWidth="1"/>
    <col min="12" max="12" width="13.5546875" style="10" bestFit="1" customWidth="1"/>
    <col min="13" max="14" width="11.5546875" style="10" bestFit="1" customWidth="1"/>
    <col min="15" max="16384" width="11.44140625" style="10"/>
  </cols>
  <sheetData>
    <row r="1" spans="1:14" ht="37.049999999999997" customHeight="1" x14ac:dyDescent="0.3">
      <c r="A1" s="342" t="s">
        <v>111</v>
      </c>
      <c r="B1" s="342"/>
      <c r="C1" s="342"/>
      <c r="D1" s="342"/>
      <c r="E1" s="342"/>
      <c r="F1" s="342"/>
      <c r="G1" s="342"/>
      <c r="H1" s="342"/>
      <c r="I1" s="342"/>
      <c r="J1" s="342"/>
      <c r="K1" s="342"/>
      <c r="L1" s="342"/>
      <c r="M1" s="342"/>
      <c r="N1" s="342"/>
    </row>
    <row r="2" spans="1:14" ht="93.6" customHeight="1" x14ac:dyDescent="0.3">
      <c r="A2" s="314" t="s">
        <v>502</v>
      </c>
      <c r="B2" s="314"/>
      <c r="C2" s="314"/>
      <c r="D2" s="314"/>
      <c r="E2" s="314"/>
      <c r="F2" s="314"/>
      <c r="G2" s="314"/>
      <c r="H2" s="314"/>
      <c r="I2" s="314"/>
      <c r="J2" s="314"/>
      <c r="K2" s="314"/>
      <c r="L2" s="314"/>
      <c r="M2" s="314"/>
      <c r="N2" s="314"/>
    </row>
    <row r="3" spans="1:14" ht="31.2" x14ac:dyDescent="0.3">
      <c r="A3" s="111"/>
      <c r="B3" s="287" t="s">
        <v>180</v>
      </c>
      <c r="C3" s="112" t="s">
        <v>295</v>
      </c>
      <c r="D3" s="112" t="s">
        <v>112</v>
      </c>
      <c r="E3" s="112" t="s">
        <v>113</v>
      </c>
      <c r="F3" s="112" t="s">
        <v>114</v>
      </c>
      <c r="G3" s="112" t="s">
        <v>69</v>
      </c>
      <c r="H3" s="112" t="s">
        <v>115</v>
      </c>
      <c r="I3" s="112" t="s">
        <v>116</v>
      </c>
      <c r="J3" s="113" t="s">
        <v>117</v>
      </c>
      <c r="K3" s="113" t="s">
        <v>118</v>
      </c>
      <c r="L3" s="114" t="s">
        <v>119</v>
      </c>
      <c r="M3" s="114" t="s">
        <v>268</v>
      </c>
      <c r="N3" s="227" t="s">
        <v>269</v>
      </c>
    </row>
    <row r="4" spans="1:14" ht="15.75" customHeight="1" x14ac:dyDescent="0.3">
      <c r="A4" s="228" t="s">
        <v>129</v>
      </c>
      <c r="B4" s="288" t="s">
        <v>71</v>
      </c>
      <c r="C4" s="219">
        <v>3</v>
      </c>
      <c r="D4" s="115">
        <v>1</v>
      </c>
      <c r="E4" s="115" t="s">
        <v>120</v>
      </c>
      <c r="F4" s="115">
        <v>1</v>
      </c>
      <c r="G4" s="116">
        <v>39900</v>
      </c>
      <c r="H4" s="117">
        <v>0</v>
      </c>
      <c r="I4" s="115" t="s">
        <v>120</v>
      </c>
      <c r="J4" s="118">
        <v>4</v>
      </c>
      <c r="K4" s="266">
        <v>1500</v>
      </c>
      <c r="L4" s="118">
        <f t="shared" ref="L4:L35" si="0">J4*K4</f>
        <v>6000</v>
      </c>
      <c r="M4" s="118">
        <v>750</v>
      </c>
      <c r="N4" s="340">
        <v>1250</v>
      </c>
    </row>
    <row r="5" spans="1:14" ht="15.75" customHeight="1" x14ac:dyDescent="0.3">
      <c r="A5" s="229" t="s">
        <v>130</v>
      </c>
      <c r="B5" s="289" t="s">
        <v>74</v>
      </c>
      <c r="C5" s="132">
        <v>3</v>
      </c>
      <c r="D5" s="120">
        <v>1</v>
      </c>
      <c r="E5" s="120" t="s">
        <v>120</v>
      </c>
      <c r="F5" s="120">
        <v>1</v>
      </c>
      <c r="G5" s="121">
        <v>16200</v>
      </c>
      <c r="H5" s="122">
        <v>0</v>
      </c>
      <c r="I5" s="120" t="s">
        <v>120</v>
      </c>
      <c r="J5" s="123">
        <v>4</v>
      </c>
      <c r="K5" s="268">
        <v>300</v>
      </c>
      <c r="L5" s="123">
        <f>J5*K5</f>
        <v>1200</v>
      </c>
      <c r="M5" s="123">
        <v>750</v>
      </c>
      <c r="N5" s="341"/>
    </row>
    <row r="6" spans="1:14" ht="15.75" customHeight="1" x14ac:dyDescent="0.3">
      <c r="A6" s="228" t="s">
        <v>267</v>
      </c>
      <c r="B6" s="288" t="s">
        <v>71</v>
      </c>
      <c r="C6" s="219">
        <v>4</v>
      </c>
      <c r="D6" s="115">
        <v>1</v>
      </c>
      <c r="E6" s="115" t="s">
        <v>120</v>
      </c>
      <c r="F6" s="115">
        <v>1</v>
      </c>
      <c r="G6" s="116">
        <v>16800</v>
      </c>
      <c r="H6" s="117">
        <v>0</v>
      </c>
      <c r="I6" s="115" t="s">
        <v>120</v>
      </c>
      <c r="J6" s="118">
        <v>4</v>
      </c>
      <c r="K6" s="266">
        <v>500</v>
      </c>
      <c r="L6" s="119">
        <f>J6*K6</f>
        <v>2000</v>
      </c>
      <c r="M6" s="118">
        <v>750</v>
      </c>
      <c r="N6" s="340">
        <v>1250</v>
      </c>
    </row>
    <row r="7" spans="1:14" ht="15.75" customHeight="1" x14ac:dyDescent="0.3">
      <c r="A7" s="229" t="s">
        <v>266</v>
      </c>
      <c r="B7" s="289" t="s">
        <v>74</v>
      </c>
      <c r="C7" s="132">
        <v>4</v>
      </c>
      <c r="D7" s="120">
        <v>1</v>
      </c>
      <c r="E7" s="120" t="s">
        <v>120</v>
      </c>
      <c r="F7" s="120">
        <v>1</v>
      </c>
      <c r="G7" s="121">
        <v>10800</v>
      </c>
      <c r="H7" s="122">
        <v>0</v>
      </c>
      <c r="I7" s="120" t="s">
        <v>120</v>
      </c>
      <c r="J7" s="123">
        <v>4</v>
      </c>
      <c r="K7" s="268">
        <v>250</v>
      </c>
      <c r="L7" s="125">
        <f t="shared" si="0"/>
        <v>1000</v>
      </c>
      <c r="M7" s="123">
        <v>750</v>
      </c>
      <c r="N7" s="341"/>
    </row>
    <row r="8" spans="1:14" ht="15.75" customHeight="1" x14ac:dyDescent="0.3">
      <c r="A8" s="228" t="s">
        <v>122</v>
      </c>
      <c r="B8" s="288" t="s">
        <v>71</v>
      </c>
      <c r="C8" s="219">
        <v>2</v>
      </c>
      <c r="D8" s="115">
        <v>1</v>
      </c>
      <c r="E8" s="115" t="s">
        <v>120</v>
      </c>
      <c r="F8" s="115">
        <v>1</v>
      </c>
      <c r="G8" s="116">
        <v>104000</v>
      </c>
      <c r="H8" s="117">
        <v>0</v>
      </c>
      <c r="I8" s="115" t="s">
        <v>120</v>
      </c>
      <c r="J8" s="118">
        <v>3</v>
      </c>
      <c r="K8" s="266">
        <v>3000</v>
      </c>
      <c r="L8" s="118">
        <f>J8*K8</f>
        <v>9000</v>
      </c>
      <c r="M8" s="118">
        <v>750</v>
      </c>
      <c r="N8" s="340">
        <v>1250</v>
      </c>
    </row>
    <row r="9" spans="1:14" ht="15.75" customHeight="1" x14ac:dyDescent="0.3">
      <c r="A9" s="229" t="s">
        <v>123</v>
      </c>
      <c r="B9" s="289" t="s">
        <v>74</v>
      </c>
      <c r="C9" s="132">
        <v>2</v>
      </c>
      <c r="D9" s="120">
        <v>1</v>
      </c>
      <c r="E9" s="120" t="s">
        <v>120</v>
      </c>
      <c r="F9" s="120">
        <v>1</v>
      </c>
      <c r="G9" s="121">
        <v>36900</v>
      </c>
      <c r="H9" s="122">
        <v>0</v>
      </c>
      <c r="I9" s="120" t="s">
        <v>120</v>
      </c>
      <c r="J9" s="123">
        <v>3</v>
      </c>
      <c r="K9" s="268">
        <v>1000</v>
      </c>
      <c r="L9" s="123">
        <f t="shared" si="0"/>
        <v>3000</v>
      </c>
      <c r="M9" s="123">
        <v>750</v>
      </c>
      <c r="N9" s="341"/>
    </row>
    <row r="10" spans="1:14" ht="15.75" customHeight="1" x14ac:dyDescent="0.3">
      <c r="A10" s="228" t="s">
        <v>124</v>
      </c>
      <c r="B10" s="288" t="s">
        <v>71</v>
      </c>
      <c r="C10" s="219">
        <v>2</v>
      </c>
      <c r="D10" s="115" t="s">
        <v>125</v>
      </c>
      <c r="E10" s="115" t="s">
        <v>120</v>
      </c>
      <c r="F10" s="115">
        <v>1</v>
      </c>
      <c r="G10" s="116">
        <v>105400</v>
      </c>
      <c r="H10" s="117">
        <v>0</v>
      </c>
      <c r="I10" s="115" t="s">
        <v>120</v>
      </c>
      <c r="J10" s="118">
        <v>3</v>
      </c>
      <c r="K10" s="266">
        <v>2500</v>
      </c>
      <c r="L10" s="118">
        <f>J10*K10</f>
        <v>7500</v>
      </c>
      <c r="M10" s="118">
        <v>750</v>
      </c>
      <c r="N10" s="340">
        <v>1250</v>
      </c>
    </row>
    <row r="11" spans="1:14" ht="15.75" customHeight="1" x14ac:dyDescent="0.3">
      <c r="A11" s="229" t="s">
        <v>126</v>
      </c>
      <c r="B11" s="289" t="s">
        <v>74</v>
      </c>
      <c r="C11" s="132">
        <v>2</v>
      </c>
      <c r="D11" s="120" t="s">
        <v>125</v>
      </c>
      <c r="E11" s="120" t="s">
        <v>120</v>
      </c>
      <c r="F11" s="120">
        <v>1</v>
      </c>
      <c r="G11" s="121">
        <v>16200</v>
      </c>
      <c r="H11" s="122">
        <v>0</v>
      </c>
      <c r="I11" s="120" t="s">
        <v>120</v>
      </c>
      <c r="J11" s="123">
        <v>3</v>
      </c>
      <c r="K11" s="268">
        <v>400</v>
      </c>
      <c r="L11" s="123">
        <f t="shared" si="0"/>
        <v>1200</v>
      </c>
      <c r="M11" s="123">
        <v>750</v>
      </c>
      <c r="N11" s="341"/>
    </row>
    <row r="12" spans="1:14" ht="15.75" customHeight="1" x14ac:dyDescent="0.3">
      <c r="A12" s="228" t="s">
        <v>127</v>
      </c>
      <c r="B12" s="288" t="s">
        <v>71</v>
      </c>
      <c r="C12" s="219">
        <v>4</v>
      </c>
      <c r="D12" s="115">
        <v>1</v>
      </c>
      <c r="E12" s="115" t="s">
        <v>120</v>
      </c>
      <c r="F12" s="115">
        <v>2</v>
      </c>
      <c r="G12" s="116">
        <v>17000</v>
      </c>
      <c r="H12" s="117">
        <v>0</v>
      </c>
      <c r="I12" s="115" t="s">
        <v>120</v>
      </c>
      <c r="J12" s="118">
        <v>3</v>
      </c>
      <c r="K12" s="266">
        <v>1000</v>
      </c>
      <c r="L12" s="118">
        <f>J12*K12</f>
        <v>3000</v>
      </c>
      <c r="M12" s="118">
        <v>750</v>
      </c>
      <c r="N12" s="340">
        <v>1250</v>
      </c>
    </row>
    <row r="13" spans="1:14" ht="15.75" customHeight="1" x14ac:dyDescent="0.3">
      <c r="A13" s="229" t="s">
        <v>128</v>
      </c>
      <c r="B13" s="289" t="s">
        <v>74</v>
      </c>
      <c r="C13" s="132">
        <v>4</v>
      </c>
      <c r="D13" s="250">
        <v>1</v>
      </c>
      <c r="E13" s="250" t="s">
        <v>120</v>
      </c>
      <c r="F13" s="250">
        <v>2</v>
      </c>
      <c r="G13" s="251">
        <v>3500</v>
      </c>
      <c r="H13" s="255">
        <v>0</v>
      </c>
      <c r="I13" s="250" t="s">
        <v>120</v>
      </c>
      <c r="J13" s="253">
        <v>3</v>
      </c>
      <c r="K13" s="269">
        <v>500</v>
      </c>
      <c r="L13" s="253">
        <f t="shared" si="0"/>
        <v>1500</v>
      </c>
      <c r="M13" s="253">
        <v>750</v>
      </c>
      <c r="N13" s="341"/>
    </row>
    <row r="14" spans="1:14" ht="15.75" customHeight="1" x14ac:dyDescent="0.3">
      <c r="A14" s="228" t="s">
        <v>493</v>
      </c>
      <c r="B14" s="288" t="s">
        <v>71</v>
      </c>
      <c r="C14" s="219">
        <v>2</v>
      </c>
      <c r="D14" s="115">
        <v>1</v>
      </c>
      <c r="E14" s="115" t="s">
        <v>120</v>
      </c>
      <c r="F14" s="249" t="s">
        <v>121</v>
      </c>
      <c r="G14" s="117">
        <v>0</v>
      </c>
      <c r="H14" s="117">
        <v>0</v>
      </c>
      <c r="I14" s="115" t="s">
        <v>120</v>
      </c>
      <c r="J14" s="118">
        <v>2</v>
      </c>
      <c r="K14" s="266">
        <v>1200</v>
      </c>
      <c r="L14" s="118">
        <f t="shared" si="0"/>
        <v>2400</v>
      </c>
      <c r="M14" s="118">
        <v>750</v>
      </c>
      <c r="N14" s="340">
        <v>1250</v>
      </c>
    </row>
    <row r="15" spans="1:14" ht="15.75" customHeight="1" x14ac:dyDescent="0.3">
      <c r="A15" s="229" t="s">
        <v>493</v>
      </c>
      <c r="B15" s="289" t="s">
        <v>74</v>
      </c>
      <c r="C15" s="132">
        <v>2</v>
      </c>
      <c r="D15" s="120">
        <v>1</v>
      </c>
      <c r="E15" s="120" t="s">
        <v>120</v>
      </c>
      <c r="F15" s="130" t="s">
        <v>121</v>
      </c>
      <c r="G15" s="122">
        <v>0</v>
      </c>
      <c r="H15" s="122">
        <v>0</v>
      </c>
      <c r="I15" s="120" t="s">
        <v>120</v>
      </c>
      <c r="J15" s="123">
        <v>2</v>
      </c>
      <c r="K15" s="268">
        <v>3500</v>
      </c>
      <c r="L15" s="123">
        <f t="shared" si="0"/>
        <v>7000</v>
      </c>
      <c r="M15" s="123">
        <v>750</v>
      </c>
      <c r="N15" s="341"/>
    </row>
    <row r="16" spans="1:14" ht="15.75" customHeight="1" x14ac:dyDescent="0.3">
      <c r="A16" s="228" t="s">
        <v>131</v>
      </c>
      <c r="B16" s="288" t="s">
        <v>71</v>
      </c>
      <c r="C16" s="219">
        <v>2</v>
      </c>
      <c r="D16" s="115">
        <v>1</v>
      </c>
      <c r="E16" s="115" t="s">
        <v>120</v>
      </c>
      <c r="F16" s="115">
        <v>1</v>
      </c>
      <c r="G16" s="116">
        <v>96400</v>
      </c>
      <c r="H16" s="115" t="s">
        <v>120</v>
      </c>
      <c r="I16" s="115" t="s">
        <v>120</v>
      </c>
      <c r="J16" s="118">
        <v>4</v>
      </c>
      <c r="K16" s="266">
        <v>1000</v>
      </c>
      <c r="L16" s="119">
        <f t="shared" si="0"/>
        <v>4000</v>
      </c>
      <c r="M16" s="118">
        <v>750</v>
      </c>
      <c r="N16" s="340">
        <v>1250</v>
      </c>
    </row>
    <row r="17" spans="1:14" ht="15.75" customHeight="1" x14ac:dyDescent="0.3">
      <c r="A17" s="229" t="s">
        <v>132</v>
      </c>
      <c r="B17" s="289" t="s">
        <v>74</v>
      </c>
      <c r="C17" s="132">
        <v>2</v>
      </c>
      <c r="D17" s="120">
        <v>1</v>
      </c>
      <c r="E17" s="120" t="s">
        <v>120</v>
      </c>
      <c r="F17" s="120">
        <v>1</v>
      </c>
      <c r="G17" s="121">
        <v>51200</v>
      </c>
      <c r="H17" s="120" t="s">
        <v>120</v>
      </c>
      <c r="I17" s="120" t="s">
        <v>120</v>
      </c>
      <c r="J17" s="123">
        <v>4</v>
      </c>
      <c r="K17" s="268">
        <v>400</v>
      </c>
      <c r="L17" s="125">
        <f>J17*K17</f>
        <v>1600</v>
      </c>
      <c r="M17" s="123">
        <v>750</v>
      </c>
      <c r="N17" s="341"/>
    </row>
    <row r="18" spans="1:14" ht="15.75" customHeight="1" x14ac:dyDescent="0.3">
      <c r="A18" s="228" t="s">
        <v>12</v>
      </c>
      <c r="B18" s="288" t="s">
        <v>71</v>
      </c>
      <c r="C18" s="219">
        <v>3</v>
      </c>
      <c r="D18" s="115">
        <v>1</v>
      </c>
      <c r="E18" s="115" t="s">
        <v>120</v>
      </c>
      <c r="F18" s="115">
        <v>1</v>
      </c>
      <c r="G18" s="116">
        <v>28500</v>
      </c>
      <c r="H18" s="115" t="s">
        <v>120</v>
      </c>
      <c r="I18" s="115" t="s">
        <v>120</v>
      </c>
      <c r="J18" s="118">
        <v>4</v>
      </c>
      <c r="K18" s="266">
        <v>500</v>
      </c>
      <c r="L18" s="119">
        <f>J18*K18</f>
        <v>2000</v>
      </c>
      <c r="M18" s="118">
        <v>750</v>
      </c>
      <c r="N18" s="340">
        <v>1250</v>
      </c>
    </row>
    <row r="19" spans="1:14" ht="15.75" customHeight="1" x14ac:dyDescent="0.3">
      <c r="A19" s="229" t="s">
        <v>13</v>
      </c>
      <c r="B19" s="289" t="s">
        <v>74</v>
      </c>
      <c r="C19" s="132">
        <v>3</v>
      </c>
      <c r="D19" s="120">
        <v>1</v>
      </c>
      <c r="E19" s="120" t="s">
        <v>120</v>
      </c>
      <c r="F19" s="120">
        <v>1</v>
      </c>
      <c r="G19" s="121">
        <v>8800</v>
      </c>
      <c r="H19" s="120" t="s">
        <v>120</v>
      </c>
      <c r="I19" s="120" t="s">
        <v>120</v>
      </c>
      <c r="J19" s="123">
        <v>4</v>
      </c>
      <c r="K19" s="268">
        <v>250</v>
      </c>
      <c r="L19" s="125">
        <f>J19*K19</f>
        <v>1000</v>
      </c>
      <c r="M19" s="123">
        <v>750</v>
      </c>
      <c r="N19" s="341"/>
    </row>
    <row r="20" spans="1:14" ht="15.75" customHeight="1" x14ac:dyDescent="0.3">
      <c r="A20" s="228" t="s">
        <v>492</v>
      </c>
      <c r="B20" s="288" t="s">
        <v>71</v>
      </c>
      <c r="C20" s="219">
        <v>8</v>
      </c>
      <c r="D20" s="115">
        <v>1</v>
      </c>
      <c r="E20" s="115" t="s">
        <v>120</v>
      </c>
      <c r="F20" s="115">
        <v>2</v>
      </c>
      <c r="G20" s="116">
        <v>20500</v>
      </c>
      <c r="H20" s="117">
        <v>0</v>
      </c>
      <c r="I20" s="115" t="s">
        <v>120</v>
      </c>
      <c r="J20" s="118">
        <v>4</v>
      </c>
      <c r="K20" s="266">
        <v>600</v>
      </c>
      <c r="L20" s="119">
        <f t="shared" si="0"/>
        <v>2400</v>
      </c>
      <c r="M20" s="118">
        <v>750</v>
      </c>
      <c r="N20" s="340">
        <v>1250</v>
      </c>
    </row>
    <row r="21" spans="1:14" ht="15.75" customHeight="1" x14ac:dyDescent="0.3">
      <c r="A21" s="229" t="s">
        <v>492</v>
      </c>
      <c r="B21" s="289" t="s">
        <v>74</v>
      </c>
      <c r="C21" s="132">
        <v>8</v>
      </c>
      <c r="D21" s="120">
        <v>1</v>
      </c>
      <c r="E21" s="120" t="s">
        <v>120</v>
      </c>
      <c r="F21" s="120">
        <v>2</v>
      </c>
      <c r="G21" s="121">
        <v>35400</v>
      </c>
      <c r="H21" s="122">
        <v>0</v>
      </c>
      <c r="I21" s="120" t="s">
        <v>120</v>
      </c>
      <c r="J21" s="123">
        <v>4</v>
      </c>
      <c r="K21" s="268">
        <v>1000</v>
      </c>
      <c r="L21" s="125">
        <f t="shared" si="0"/>
        <v>4000</v>
      </c>
      <c r="M21" s="123">
        <v>750</v>
      </c>
      <c r="N21" s="341"/>
    </row>
    <row r="22" spans="1:14" ht="15.75" customHeight="1" x14ac:dyDescent="0.3">
      <c r="A22" s="228" t="s">
        <v>478</v>
      </c>
      <c r="B22" s="288" t="s">
        <v>71</v>
      </c>
      <c r="C22" s="219">
        <v>3</v>
      </c>
      <c r="D22" s="115">
        <v>1</v>
      </c>
      <c r="E22" s="115" t="s">
        <v>120</v>
      </c>
      <c r="F22" s="115">
        <v>1</v>
      </c>
      <c r="G22" s="116">
        <v>25700</v>
      </c>
      <c r="H22" s="117">
        <v>0</v>
      </c>
      <c r="I22" s="115" t="s">
        <v>120</v>
      </c>
      <c r="J22" s="118">
        <v>4</v>
      </c>
      <c r="K22" s="266">
        <v>400</v>
      </c>
      <c r="L22" s="119">
        <f t="shared" si="0"/>
        <v>1600</v>
      </c>
      <c r="M22" s="118">
        <v>750</v>
      </c>
      <c r="N22" s="340">
        <v>1250</v>
      </c>
    </row>
    <row r="23" spans="1:14" ht="15.75" customHeight="1" x14ac:dyDescent="0.3">
      <c r="A23" s="229" t="s">
        <v>478</v>
      </c>
      <c r="B23" s="289" t="s">
        <v>74</v>
      </c>
      <c r="C23" s="132">
        <v>3</v>
      </c>
      <c r="D23" s="120">
        <v>1</v>
      </c>
      <c r="E23" s="120" t="s">
        <v>120</v>
      </c>
      <c r="F23" s="120">
        <v>1</v>
      </c>
      <c r="G23" s="121">
        <v>56200</v>
      </c>
      <c r="H23" s="122">
        <v>0</v>
      </c>
      <c r="I23" s="120" t="s">
        <v>120</v>
      </c>
      <c r="J23" s="123">
        <v>4</v>
      </c>
      <c r="K23" s="268">
        <v>750</v>
      </c>
      <c r="L23" s="125">
        <f t="shared" si="0"/>
        <v>3000</v>
      </c>
      <c r="M23" s="123">
        <v>750</v>
      </c>
      <c r="N23" s="341"/>
    </row>
    <row r="24" spans="1:14" ht="15.75" customHeight="1" x14ac:dyDescent="0.3">
      <c r="A24" s="228" t="s">
        <v>479</v>
      </c>
      <c r="B24" s="288" t="s">
        <v>71</v>
      </c>
      <c r="C24" s="219">
        <v>4</v>
      </c>
      <c r="D24" s="115">
        <v>1</v>
      </c>
      <c r="E24" s="115" t="s">
        <v>120</v>
      </c>
      <c r="F24" s="115">
        <v>1</v>
      </c>
      <c r="G24" s="116">
        <v>15800</v>
      </c>
      <c r="H24" s="115" t="s">
        <v>120</v>
      </c>
      <c r="I24" s="115" t="s">
        <v>120</v>
      </c>
      <c r="J24" s="118">
        <v>4</v>
      </c>
      <c r="K24" s="266">
        <v>250</v>
      </c>
      <c r="L24" s="119">
        <f t="shared" si="0"/>
        <v>1000</v>
      </c>
      <c r="M24" s="118">
        <v>750</v>
      </c>
      <c r="N24" s="340">
        <v>1250</v>
      </c>
    </row>
    <row r="25" spans="1:14" ht="15.75" customHeight="1" x14ac:dyDescent="0.3">
      <c r="A25" s="229" t="s">
        <v>479</v>
      </c>
      <c r="B25" s="289" t="s">
        <v>74</v>
      </c>
      <c r="C25" s="132">
        <v>4</v>
      </c>
      <c r="D25" s="120">
        <v>1</v>
      </c>
      <c r="E25" s="120" t="s">
        <v>120</v>
      </c>
      <c r="F25" s="120">
        <v>1</v>
      </c>
      <c r="G25" s="121">
        <v>27900</v>
      </c>
      <c r="H25" s="120" t="s">
        <v>120</v>
      </c>
      <c r="I25" s="120" t="s">
        <v>120</v>
      </c>
      <c r="J25" s="123">
        <v>4</v>
      </c>
      <c r="K25" s="268">
        <v>500</v>
      </c>
      <c r="L25" s="125">
        <f t="shared" si="0"/>
        <v>2000</v>
      </c>
      <c r="M25" s="123">
        <v>750</v>
      </c>
      <c r="N25" s="341"/>
    </row>
    <row r="26" spans="1:14" ht="15.75" customHeight="1" x14ac:dyDescent="0.3">
      <c r="A26" s="228" t="s">
        <v>209</v>
      </c>
      <c r="B26" s="288" t="s">
        <v>71</v>
      </c>
      <c r="C26" s="219">
        <v>3</v>
      </c>
      <c r="D26" s="127">
        <v>1</v>
      </c>
      <c r="E26" s="127" t="s">
        <v>120</v>
      </c>
      <c r="F26" s="127">
        <v>1</v>
      </c>
      <c r="G26" s="128">
        <v>65100</v>
      </c>
      <c r="H26" s="127" t="s">
        <v>120</v>
      </c>
      <c r="I26" s="127" t="s">
        <v>120</v>
      </c>
      <c r="J26" s="129">
        <v>5</v>
      </c>
      <c r="K26" s="265">
        <v>750</v>
      </c>
      <c r="L26" s="131">
        <f>J26*K26</f>
        <v>3750</v>
      </c>
      <c r="M26" s="129">
        <v>750</v>
      </c>
      <c r="N26" s="340">
        <v>1250</v>
      </c>
    </row>
    <row r="27" spans="1:14" ht="15.75" customHeight="1" x14ac:dyDescent="0.3">
      <c r="A27" s="229" t="s">
        <v>210</v>
      </c>
      <c r="B27" s="289" t="s">
        <v>74</v>
      </c>
      <c r="C27" s="132">
        <v>3</v>
      </c>
      <c r="D27" s="133">
        <v>1</v>
      </c>
      <c r="E27" s="133" t="s">
        <v>120</v>
      </c>
      <c r="F27" s="133">
        <v>1</v>
      </c>
      <c r="G27" s="134">
        <v>38300</v>
      </c>
      <c r="H27" s="133" t="s">
        <v>120</v>
      </c>
      <c r="I27" s="133" t="s">
        <v>120</v>
      </c>
      <c r="J27" s="135">
        <v>5</v>
      </c>
      <c r="K27" s="270">
        <v>400</v>
      </c>
      <c r="L27" s="124">
        <f>J27*K27</f>
        <v>2000</v>
      </c>
      <c r="M27" s="135">
        <v>750</v>
      </c>
      <c r="N27" s="341"/>
    </row>
    <row r="28" spans="1:14" ht="15.75" customHeight="1" x14ac:dyDescent="0.3">
      <c r="A28" s="228" t="s">
        <v>468</v>
      </c>
      <c r="B28" s="288" t="s">
        <v>71</v>
      </c>
      <c r="C28" s="219">
        <v>3</v>
      </c>
      <c r="D28" s="115">
        <v>1</v>
      </c>
      <c r="E28" s="115" t="s">
        <v>120</v>
      </c>
      <c r="F28" s="115">
        <v>1</v>
      </c>
      <c r="G28" s="116">
        <v>7100</v>
      </c>
      <c r="H28" s="115" t="s">
        <v>120</v>
      </c>
      <c r="I28" s="115" t="s">
        <v>120</v>
      </c>
      <c r="J28" s="118">
        <v>5</v>
      </c>
      <c r="K28" s="266">
        <v>200</v>
      </c>
      <c r="L28" s="119">
        <f>J28*K28</f>
        <v>1000</v>
      </c>
      <c r="M28" s="118">
        <v>750</v>
      </c>
      <c r="N28" s="340">
        <v>1250</v>
      </c>
    </row>
    <row r="29" spans="1:14" ht="15.75" customHeight="1" x14ac:dyDescent="0.3">
      <c r="A29" s="229" t="s">
        <v>468</v>
      </c>
      <c r="B29" s="289" t="s">
        <v>74</v>
      </c>
      <c r="C29" s="132">
        <v>3</v>
      </c>
      <c r="D29" s="120">
        <v>1</v>
      </c>
      <c r="E29" s="120" t="s">
        <v>120</v>
      </c>
      <c r="F29" s="120">
        <v>1</v>
      </c>
      <c r="G29" s="121">
        <v>21600</v>
      </c>
      <c r="H29" s="120" t="s">
        <v>120</v>
      </c>
      <c r="I29" s="120" t="s">
        <v>120</v>
      </c>
      <c r="J29" s="123">
        <v>5</v>
      </c>
      <c r="K29" s="268">
        <v>500</v>
      </c>
      <c r="L29" s="125">
        <f>J29*K29</f>
        <v>2500</v>
      </c>
      <c r="M29" s="123">
        <v>750</v>
      </c>
      <c r="N29" s="341"/>
    </row>
    <row r="30" spans="1:14" ht="15.75" customHeight="1" x14ac:dyDescent="0.3">
      <c r="A30" s="228" t="s">
        <v>23</v>
      </c>
      <c r="B30" s="288" t="s">
        <v>71</v>
      </c>
      <c r="C30" s="219">
        <v>2</v>
      </c>
      <c r="D30" s="115">
        <v>1</v>
      </c>
      <c r="E30" s="115" t="s">
        <v>120</v>
      </c>
      <c r="F30" s="115">
        <v>1</v>
      </c>
      <c r="G30" s="116">
        <v>38300</v>
      </c>
      <c r="H30" s="115" t="s">
        <v>120</v>
      </c>
      <c r="I30" s="115" t="s">
        <v>120</v>
      </c>
      <c r="J30" s="118">
        <v>5</v>
      </c>
      <c r="K30" s="266">
        <v>400</v>
      </c>
      <c r="L30" s="119">
        <f t="shared" si="0"/>
        <v>2000</v>
      </c>
      <c r="M30" s="118">
        <v>750</v>
      </c>
      <c r="N30" s="340">
        <v>1250</v>
      </c>
    </row>
    <row r="31" spans="1:14" ht="15.75" customHeight="1" x14ac:dyDescent="0.3">
      <c r="A31" s="229" t="s">
        <v>23</v>
      </c>
      <c r="B31" s="289" t="s">
        <v>74</v>
      </c>
      <c r="C31" s="132">
        <v>2</v>
      </c>
      <c r="D31" s="120">
        <v>1</v>
      </c>
      <c r="E31" s="120" t="s">
        <v>120</v>
      </c>
      <c r="F31" s="120">
        <v>1</v>
      </c>
      <c r="G31" s="121">
        <v>65100</v>
      </c>
      <c r="H31" s="120" t="s">
        <v>120</v>
      </c>
      <c r="I31" s="120" t="s">
        <v>120</v>
      </c>
      <c r="J31" s="123">
        <v>5</v>
      </c>
      <c r="K31" s="268">
        <v>750</v>
      </c>
      <c r="L31" s="125">
        <f t="shared" si="0"/>
        <v>3750</v>
      </c>
      <c r="M31" s="123">
        <v>750</v>
      </c>
      <c r="N31" s="341"/>
    </row>
    <row r="32" spans="1:14" ht="15.75" customHeight="1" x14ac:dyDescent="0.3">
      <c r="A32" s="228" t="s">
        <v>491</v>
      </c>
      <c r="B32" s="288" t="s">
        <v>71</v>
      </c>
      <c r="C32" s="219">
        <v>3</v>
      </c>
      <c r="D32" s="115">
        <v>1</v>
      </c>
      <c r="E32" s="115" t="s">
        <v>120</v>
      </c>
      <c r="F32" s="115">
        <v>1</v>
      </c>
      <c r="G32" s="116">
        <v>27600</v>
      </c>
      <c r="H32" s="115" t="s">
        <v>120</v>
      </c>
      <c r="I32" s="115" t="s">
        <v>120</v>
      </c>
      <c r="J32" s="118">
        <v>4</v>
      </c>
      <c r="K32" s="266">
        <v>400</v>
      </c>
      <c r="L32" s="119">
        <f t="shared" si="0"/>
        <v>1600</v>
      </c>
      <c r="M32" s="118">
        <v>750</v>
      </c>
      <c r="N32" s="340">
        <v>1250</v>
      </c>
    </row>
    <row r="33" spans="1:14" ht="15.75" customHeight="1" x14ac:dyDescent="0.3">
      <c r="A33" s="229" t="s">
        <v>491</v>
      </c>
      <c r="B33" s="289" t="s">
        <v>74</v>
      </c>
      <c r="C33" s="132">
        <v>3</v>
      </c>
      <c r="D33" s="120">
        <v>1</v>
      </c>
      <c r="E33" s="120" t="s">
        <v>120</v>
      </c>
      <c r="F33" s="120">
        <v>1</v>
      </c>
      <c r="G33" s="121">
        <v>45500</v>
      </c>
      <c r="H33" s="120" t="s">
        <v>120</v>
      </c>
      <c r="I33" s="120" t="s">
        <v>120</v>
      </c>
      <c r="J33" s="123">
        <v>4</v>
      </c>
      <c r="K33" s="268">
        <v>750</v>
      </c>
      <c r="L33" s="125">
        <f t="shared" si="0"/>
        <v>3000</v>
      </c>
      <c r="M33" s="123">
        <v>750</v>
      </c>
      <c r="N33" s="341"/>
    </row>
    <row r="34" spans="1:14" ht="15.75" customHeight="1" x14ac:dyDescent="0.3">
      <c r="A34" s="228" t="s">
        <v>481</v>
      </c>
      <c r="B34" s="288" t="s">
        <v>71</v>
      </c>
      <c r="C34" s="219">
        <v>2</v>
      </c>
      <c r="D34" s="115">
        <v>1</v>
      </c>
      <c r="E34" s="115" t="s">
        <v>120</v>
      </c>
      <c r="F34" s="115">
        <v>1</v>
      </c>
      <c r="G34" s="116">
        <v>25800</v>
      </c>
      <c r="H34" s="115" t="s">
        <v>120</v>
      </c>
      <c r="I34" s="115" t="s">
        <v>120</v>
      </c>
      <c r="J34" s="118">
        <v>4</v>
      </c>
      <c r="K34" s="266">
        <v>500</v>
      </c>
      <c r="L34" s="136">
        <f t="shared" si="0"/>
        <v>2000</v>
      </c>
      <c r="M34" s="118">
        <v>750</v>
      </c>
      <c r="N34" s="338">
        <v>1250</v>
      </c>
    </row>
    <row r="35" spans="1:14" ht="15.75" customHeight="1" x14ac:dyDescent="0.3">
      <c r="A35" s="229" t="s">
        <v>481</v>
      </c>
      <c r="B35" s="289" t="s">
        <v>74</v>
      </c>
      <c r="C35" s="132">
        <v>2</v>
      </c>
      <c r="D35" s="127">
        <v>1</v>
      </c>
      <c r="E35" s="127" t="s">
        <v>120</v>
      </c>
      <c r="F35" s="127">
        <v>1</v>
      </c>
      <c r="G35" s="128">
        <v>67000</v>
      </c>
      <c r="H35" s="127" t="s">
        <v>120</v>
      </c>
      <c r="I35" s="127" t="s">
        <v>120</v>
      </c>
      <c r="J35" s="129">
        <v>4</v>
      </c>
      <c r="K35" s="265">
        <v>1250</v>
      </c>
      <c r="L35" s="137">
        <f t="shared" si="0"/>
        <v>5000</v>
      </c>
      <c r="M35" s="129">
        <v>750</v>
      </c>
      <c r="N35" s="339"/>
    </row>
  </sheetData>
  <mergeCells count="18">
    <mergeCell ref="N8:N9"/>
    <mergeCell ref="A1:N1"/>
    <mergeCell ref="N4:N5"/>
    <mergeCell ref="N6:N7"/>
    <mergeCell ref="A2:N2"/>
    <mergeCell ref="N16:N17"/>
    <mergeCell ref="N18:N19"/>
    <mergeCell ref="N20:N21"/>
    <mergeCell ref="N10:N11"/>
    <mergeCell ref="N12:N13"/>
    <mergeCell ref="N14:N15"/>
    <mergeCell ref="N34:N35"/>
    <mergeCell ref="N28:N29"/>
    <mergeCell ref="N30:N31"/>
    <mergeCell ref="N32:N33"/>
    <mergeCell ref="N22:N23"/>
    <mergeCell ref="N24:N25"/>
    <mergeCell ref="N26:N27"/>
  </mergeCells>
  <pageMargins left="0.7" right="0.7" top="0.75" bottom="0.75" header="0.3" footer="0.3"/>
  <pageSetup paperSize="9" scale="8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
  <sheetViews>
    <sheetView zoomScaleNormal="100" workbookViewId="0">
      <pane ySplit="3" topLeftCell="A4" activePane="bottomLeft" state="frozen"/>
      <selection pane="bottomLeft" activeCell="A3" sqref="A3"/>
    </sheetView>
  </sheetViews>
  <sheetFormatPr defaultColWidth="11.44140625" defaultRowHeight="14.4" x14ac:dyDescent="0.3"/>
  <cols>
    <col min="1" max="1" width="22.6640625" style="10" bestFit="1" customWidth="1"/>
    <col min="2" max="2" width="3.33203125" style="10" bestFit="1" customWidth="1"/>
    <col min="3" max="3" width="13.6640625" style="10" customWidth="1"/>
    <col min="4" max="4" width="11.5546875" style="10" bestFit="1" customWidth="1"/>
    <col min="5" max="5" width="11.44140625" style="10"/>
    <col min="6" max="6" width="11.5546875" style="10" bestFit="1" customWidth="1"/>
    <col min="7" max="7" width="12.88671875" style="10" bestFit="1" customWidth="1"/>
    <col min="8" max="8" width="11.44140625" style="10" bestFit="1" customWidth="1"/>
    <col min="9" max="9" width="13.109375" style="10" customWidth="1"/>
    <col min="10" max="10" width="13.5546875" style="10" bestFit="1" customWidth="1"/>
    <col min="11" max="11" width="11.5546875" style="10" bestFit="1" customWidth="1"/>
    <col min="12" max="12" width="12.88671875" style="10" customWidth="1"/>
    <col min="13" max="13" width="11.5546875" style="10" bestFit="1" customWidth="1"/>
    <col min="14" max="14" width="12" style="10" customWidth="1"/>
    <col min="15" max="16384" width="11.44140625" style="10"/>
  </cols>
  <sheetData>
    <row r="1" spans="1:15" ht="37.049999999999997" customHeight="1" x14ac:dyDescent="0.3">
      <c r="A1" s="342" t="s">
        <v>271</v>
      </c>
      <c r="B1" s="342"/>
      <c r="C1" s="342"/>
      <c r="D1" s="342"/>
      <c r="E1" s="342"/>
      <c r="F1" s="342"/>
      <c r="G1" s="342"/>
      <c r="H1" s="342"/>
      <c r="I1" s="342"/>
      <c r="J1" s="342"/>
      <c r="K1" s="342"/>
      <c r="L1" s="342"/>
      <c r="M1" s="342"/>
      <c r="N1" s="342"/>
    </row>
    <row r="2" spans="1:15" ht="73.2" customHeight="1" x14ac:dyDescent="0.3">
      <c r="A2" s="347" t="s">
        <v>503</v>
      </c>
      <c r="B2" s="347"/>
      <c r="C2" s="347"/>
      <c r="D2" s="347"/>
      <c r="E2" s="347"/>
      <c r="F2" s="347"/>
      <c r="G2" s="347"/>
      <c r="H2" s="347"/>
      <c r="I2" s="347"/>
      <c r="J2" s="347"/>
      <c r="K2" s="347"/>
      <c r="L2" s="347"/>
      <c r="M2" s="347"/>
      <c r="N2" s="347"/>
      <c r="O2" s="257"/>
    </row>
    <row r="3" spans="1:15" ht="62.4" customHeight="1" x14ac:dyDescent="0.3">
      <c r="A3" s="111"/>
      <c r="B3" s="290" t="s">
        <v>180</v>
      </c>
      <c r="C3" s="112" t="s">
        <v>295</v>
      </c>
      <c r="D3" s="112" t="s">
        <v>297</v>
      </c>
      <c r="E3" s="112" t="s">
        <v>296</v>
      </c>
      <c r="F3" s="112" t="s">
        <v>114</v>
      </c>
      <c r="G3" s="112" t="s">
        <v>69</v>
      </c>
      <c r="H3" s="113" t="s">
        <v>117</v>
      </c>
      <c r="I3" s="113" t="s">
        <v>118</v>
      </c>
      <c r="J3" s="114" t="s">
        <v>119</v>
      </c>
      <c r="K3" s="114" t="s">
        <v>268</v>
      </c>
      <c r="L3" s="226" t="s">
        <v>484</v>
      </c>
      <c r="M3" s="227" t="s">
        <v>269</v>
      </c>
      <c r="N3" s="227" t="s">
        <v>485</v>
      </c>
    </row>
    <row r="4" spans="1:15" ht="15.75" customHeight="1" x14ac:dyDescent="0.3">
      <c r="A4" s="228" t="s">
        <v>129</v>
      </c>
      <c r="B4" s="228" t="s">
        <v>71</v>
      </c>
      <c r="C4" s="219">
        <v>3</v>
      </c>
      <c r="D4" s="115">
        <v>1</v>
      </c>
      <c r="E4" s="115" t="s">
        <v>120</v>
      </c>
      <c r="F4" s="115">
        <v>1</v>
      </c>
      <c r="G4" s="116">
        <v>39900</v>
      </c>
      <c r="H4" s="167">
        <v>3</v>
      </c>
      <c r="I4" s="266">
        <v>2500</v>
      </c>
      <c r="J4" s="118">
        <f t="shared" ref="J4:J33" si="0">H4*I4</f>
        <v>7500</v>
      </c>
      <c r="K4" s="118">
        <v>750</v>
      </c>
      <c r="L4" s="118">
        <v>650</v>
      </c>
      <c r="M4" s="346">
        <v>1250</v>
      </c>
      <c r="N4" s="346">
        <v>1000</v>
      </c>
    </row>
    <row r="5" spans="1:15" ht="15.75" customHeight="1" x14ac:dyDescent="0.3">
      <c r="A5" s="229" t="s">
        <v>130</v>
      </c>
      <c r="B5" s="229" t="s">
        <v>74</v>
      </c>
      <c r="C5" s="132">
        <v>3</v>
      </c>
      <c r="D5" s="120">
        <v>1</v>
      </c>
      <c r="E5" s="120" t="s">
        <v>120</v>
      </c>
      <c r="F5" s="120">
        <v>1</v>
      </c>
      <c r="G5" s="121">
        <v>16200</v>
      </c>
      <c r="H5" s="168">
        <v>3</v>
      </c>
      <c r="I5" s="268">
        <v>600</v>
      </c>
      <c r="J5" s="123">
        <f>H5*I5</f>
        <v>1800</v>
      </c>
      <c r="K5" s="123">
        <v>750</v>
      </c>
      <c r="L5" s="135">
        <v>650</v>
      </c>
      <c r="M5" s="345"/>
      <c r="N5" s="345"/>
    </row>
    <row r="6" spans="1:15" ht="15.75" customHeight="1" x14ac:dyDescent="0.3">
      <c r="A6" s="228" t="s">
        <v>267</v>
      </c>
      <c r="B6" s="228" t="s">
        <v>71</v>
      </c>
      <c r="C6" s="219">
        <v>4</v>
      </c>
      <c r="D6" s="115">
        <v>1</v>
      </c>
      <c r="E6" s="115" t="s">
        <v>120</v>
      </c>
      <c r="F6" s="115">
        <v>1</v>
      </c>
      <c r="G6" s="116">
        <v>16800</v>
      </c>
      <c r="H6" s="167">
        <v>3</v>
      </c>
      <c r="I6" s="266">
        <v>1000</v>
      </c>
      <c r="J6" s="136">
        <f>H6*I6</f>
        <v>3000</v>
      </c>
      <c r="K6" s="118">
        <v>750</v>
      </c>
      <c r="L6" s="118">
        <v>650</v>
      </c>
      <c r="M6" s="343">
        <v>1250</v>
      </c>
      <c r="N6" s="346">
        <v>1000</v>
      </c>
    </row>
    <row r="7" spans="1:15" ht="15.75" customHeight="1" x14ac:dyDescent="0.3">
      <c r="A7" s="229" t="s">
        <v>266</v>
      </c>
      <c r="B7" s="229" t="s">
        <v>74</v>
      </c>
      <c r="C7" s="132">
        <v>4</v>
      </c>
      <c r="D7" s="120">
        <v>1</v>
      </c>
      <c r="E7" s="120" t="s">
        <v>120</v>
      </c>
      <c r="F7" s="120">
        <v>1</v>
      </c>
      <c r="G7" s="121">
        <v>10800</v>
      </c>
      <c r="H7" s="168">
        <v>3</v>
      </c>
      <c r="I7" s="268">
        <v>500</v>
      </c>
      <c r="J7" s="165">
        <f t="shared" si="0"/>
        <v>1500</v>
      </c>
      <c r="K7" s="123">
        <v>750</v>
      </c>
      <c r="L7" s="135">
        <v>650</v>
      </c>
      <c r="M7" s="345"/>
      <c r="N7" s="345"/>
    </row>
    <row r="8" spans="1:15" ht="15.75" customHeight="1" x14ac:dyDescent="0.3">
      <c r="A8" s="228" t="s">
        <v>122</v>
      </c>
      <c r="B8" s="228" t="s">
        <v>71</v>
      </c>
      <c r="C8" s="219">
        <v>2</v>
      </c>
      <c r="D8" s="115">
        <v>1</v>
      </c>
      <c r="E8" s="115" t="s">
        <v>120</v>
      </c>
      <c r="F8" s="115">
        <v>1</v>
      </c>
      <c r="G8" s="116">
        <v>104000</v>
      </c>
      <c r="H8" s="167">
        <v>2.5</v>
      </c>
      <c r="I8" s="266">
        <v>4000</v>
      </c>
      <c r="J8" s="118">
        <f>H8*I8</f>
        <v>10000</v>
      </c>
      <c r="K8" s="118">
        <v>750</v>
      </c>
      <c r="L8" s="118">
        <v>650</v>
      </c>
      <c r="M8" s="343">
        <v>1250</v>
      </c>
      <c r="N8" s="346">
        <v>1000</v>
      </c>
    </row>
    <row r="9" spans="1:15" ht="15.75" customHeight="1" x14ac:dyDescent="0.3">
      <c r="A9" s="229" t="s">
        <v>123</v>
      </c>
      <c r="B9" s="229" t="s">
        <v>74</v>
      </c>
      <c r="C9" s="132">
        <v>2</v>
      </c>
      <c r="D9" s="120">
        <v>1</v>
      </c>
      <c r="E9" s="120" t="s">
        <v>120</v>
      </c>
      <c r="F9" s="120">
        <v>1</v>
      </c>
      <c r="G9" s="121">
        <v>36900</v>
      </c>
      <c r="H9" s="168">
        <v>2.5</v>
      </c>
      <c r="I9" s="268">
        <v>2000</v>
      </c>
      <c r="J9" s="123">
        <f t="shared" si="0"/>
        <v>5000</v>
      </c>
      <c r="K9" s="123">
        <v>750</v>
      </c>
      <c r="L9" s="135">
        <v>650</v>
      </c>
      <c r="M9" s="345"/>
      <c r="N9" s="345"/>
    </row>
    <row r="10" spans="1:15" ht="15.75" customHeight="1" x14ac:dyDescent="0.3">
      <c r="A10" s="228" t="s">
        <v>124</v>
      </c>
      <c r="B10" s="228" t="s">
        <v>71</v>
      </c>
      <c r="C10" s="219">
        <v>2</v>
      </c>
      <c r="D10" s="115" t="s">
        <v>125</v>
      </c>
      <c r="E10" s="115" t="s">
        <v>120</v>
      </c>
      <c r="F10" s="115">
        <v>1</v>
      </c>
      <c r="G10" s="116">
        <v>105400</v>
      </c>
      <c r="H10" s="167">
        <v>2.5</v>
      </c>
      <c r="I10" s="266">
        <v>5000</v>
      </c>
      <c r="J10" s="118">
        <f>H10*I10</f>
        <v>12500</v>
      </c>
      <c r="K10" s="118">
        <v>750</v>
      </c>
      <c r="L10" s="118">
        <v>650</v>
      </c>
      <c r="M10" s="343">
        <v>1250</v>
      </c>
      <c r="N10" s="346">
        <v>1000</v>
      </c>
    </row>
    <row r="11" spans="1:15" ht="15.75" customHeight="1" x14ac:dyDescent="0.3">
      <c r="A11" s="229" t="s">
        <v>126</v>
      </c>
      <c r="B11" s="229" t="s">
        <v>74</v>
      </c>
      <c r="C11" s="132">
        <v>2</v>
      </c>
      <c r="D11" s="120" t="s">
        <v>125</v>
      </c>
      <c r="E11" s="120" t="s">
        <v>120</v>
      </c>
      <c r="F11" s="120">
        <v>1</v>
      </c>
      <c r="G11" s="121">
        <v>16200</v>
      </c>
      <c r="H11" s="168">
        <v>2.5</v>
      </c>
      <c r="I11" s="268">
        <v>800</v>
      </c>
      <c r="J11" s="123">
        <f t="shared" si="0"/>
        <v>2000</v>
      </c>
      <c r="K11" s="123">
        <v>750</v>
      </c>
      <c r="L11" s="135">
        <v>650</v>
      </c>
      <c r="M11" s="345"/>
      <c r="N11" s="345"/>
    </row>
    <row r="12" spans="1:15" ht="15.75" customHeight="1" x14ac:dyDescent="0.3">
      <c r="A12" s="228" t="s">
        <v>127</v>
      </c>
      <c r="B12" s="228" t="s">
        <v>71</v>
      </c>
      <c r="C12" s="219">
        <v>4</v>
      </c>
      <c r="D12" s="115">
        <v>1</v>
      </c>
      <c r="E12" s="115" t="s">
        <v>120</v>
      </c>
      <c r="F12" s="115">
        <v>2</v>
      </c>
      <c r="G12" s="116">
        <v>17000</v>
      </c>
      <c r="H12" s="167">
        <v>2.5</v>
      </c>
      <c r="I12" s="266">
        <v>2000</v>
      </c>
      <c r="J12" s="118">
        <f>H12*I12</f>
        <v>5000</v>
      </c>
      <c r="K12" s="118">
        <v>750</v>
      </c>
      <c r="L12" s="118">
        <v>650</v>
      </c>
      <c r="M12" s="343">
        <v>1250</v>
      </c>
      <c r="N12" s="346">
        <v>1000</v>
      </c>
    </row>
    <row r="13" spans="1:15" ht="15.75" customHeight="1" x14ac:dyDescent="0.3">
      <c r="A13" s="229" t="s">
        <v>128</v>
      </c>
      <c r="B13" s="229" t="s">
        <v>74</v>
      </c>
      <c r="C13" s="132">
        <v>4</v>
      </c>
      <c r="D13" s="250">
        <v>1</v>
      </c>
      <c r="E13" s="250" t="s">
        <v>120</v>
      </c>
      <c r="F13" s="250">
        <v>2</v>
      </c>
      <c r="G13" s="251">
        <v>3500</v>
      </c>
      <c r="H13" s="252">
        <v>2.5</v>
      </c>
      <c r="I13" s="269">
        <v>1000</v>
      </c>
      <c r="J13" s="253">
        <f t="shared" si="0"/>
        <v>2500</v>
      </c>
      <c r="K13" s="253">
        <v>750</v>
      </c>
      <c r="L13" s="135">
        <v>650</v>
      </c>
      <c r="M13" s="345"/>
      <c r="N13" s="345"/>
    </row>
    <row r="14" spans="1:15" ht="15.75" customHeight="1" x14ac:dyDescent="0.3">
      <c r="A14" s="228" t="s">
        <v>493</v>
      </c>
      <c r="B14" s="228" t="s">
        <v>71</v>
      </c>
      <c r="C14" s="219">
        <v>2</v>
      </c>
      <c r="D14" s="115">
        <v>1</v>
      </c>
      <c r="E14" s="115" t="s">
        <v>120</v>
      </c>
      <c r="F14" s="249" t="s">
        <v>121</v>
      </c>
      <c r="G14" s="117">
        <v>0</v>
      </c>
      <c r="H14" s="167">
        <v>1.5</v>
      </c>
      <c r="I14" s="266">
        <v>2400</v>
      </c>
      <c r="J14" s="118">
        <f t="shared" si="0"/>
        <v>3600</v>
      </c>
      <c r="K14" s="118">
        <v>750</v>
      </c>
      <c r="L14" s="118">
        <v>650</v>
      </c>
      <c r="M14" s="343">
        <v>1250</v>
      </c>
      <c r="N14" s="346">
        <v>1000</v>
      </c>
    </row>
    <row r="15" spans="1:15" ht="15.75" customHeight="1" x14ac:dyDescent="0.3">
      <c r="A15" s="229" t="s">
        <v>493</v>
      </c>
      <c r="B15" s="229" t="s">
        <v>74</v>
      </c>
      <c r="C15" s="132">
        <v>2</v>
      </c>
      <c r="D15" s="120">
        <v>1</v>
      </c>
      <c r="E15" s="120" t="s">
        <v>120</v>
      </c>
      <c r="F15" s="130" t="s">
        <v>121</v>
      </c>
      <c r="G15" s="122">
        <v>0</v>
      </c>
      <c r="H15" s="168">
        <v>1.5</v>
      </c>
      <c r="I15" s="268">
        <v>5500</v>
      </c>
      <c r="J15" s="123">
        <f t="shared" si="0"/>
        <v>8250</v>
      </c>
      <c r="K15" s="123">
        <v>750</v>
      </c>
      <c r="L15" s="135">
        <v>650</v>
      </c>
      <c r="M15" s="345"/>
      <c r="N15" s="345"/>
    </row>
    <row r="16" spans="1:15" ht="15.75" customHeight="1" x14ac:dyDescent="0.3">
      <c r="A16" s="228" t="s">
        <v>131</v>
      </c>
      <c r="B16" s="228" t="s">
        <v>71</v>
      </c>
      <c r="C16" s="219">
        <v>2</v>
      </c>
      <c r="D16" s="115">
        <v>1</v>
      </c>
      <c r="E16" s="115" t="s">
        <v>120</v>
      </c>
      <c r="F16" s="115">
        <v>1</v>
      </c>
      <c r="G16" s="116">
        <v>96400</v>
      </c>
      <c r="H16" s="167">
        <v>3</v>
      </c>
      <c r="I16" s="266">
        <v>2000</v>
      </c>
      <c r="J16" s="136">
        <f t="shared" si="0"/>
        <v>6000</v>
      </c>
      <c r="K16" s="118">
        <v>750</v>
      </c>
      <c r="L16" s="118">
        <v>650</v>
      </c>
      <c r="M16" s="343">
        <v>1250</v>
      </c>
      <c r="N16" s="346">
        <v>1000</v>
      </c>
    </row>
    <row r="17" spans="1:14" ht="15.75" customHeight="1" x14ac:dyDescent="0.3">
      <c r="A17" s="229" t="s">
        <v>132</v>
      </c>
      <c r="B17" s="229" t="s">
        <v>74</v>
      </c>
      <c r="C17" s="132">
        <v>2</v>
      </c>
      <c r="D17" s="120">
        <v>1</v>
      </c>
      <c r="E17" s="120" t="s">
        <v>120</v>
      </c>
      <c r="F17" s="120">
        <v>1</v>
      </c>
      <c r="G17" s="121">
        <v>51200</v>
      </c>
      <c r="H17" s="168">
        <v>3</v>
      </c>
      <c r="I17" s="268">
        <v>800</v>
      </c>
      <c r="J17" s="165">
        <f>H17*I17</f>
        <v>2400</v>
      </c>
      <c r="K17" s="123">
        <v>750</v>
      </c>
      <c r="L17" s="135">
        <v>650</v>
      </c>
      <c r="M17" s="345"/>
      <c r="N17" s="345"/>
    </row>
    <row r="18" spans="1:14" ht="15.75" customHeight="1" x14ac:dyDescent="0.3">
      <c r="A18" s="228" t="s">
        <v>12</v>
      </c>
      <c r="B18" s="228" t="s">
        <v>71</v>
      </c>
      <c r="C18" s="219">
        <v>3</v>
      </c>
      <c r="D18" s="115">
        <v>1</v>
      </c>
      <c r="E18" s="115" t="s">
        <v>120</v>
      </c>
      <c r="F18" s="115">
        <v>1</v>
      </c>
      <c r="G18" s="116">
        <v>28500</v>
      </c>
      <c r="H18" s="167">
        <v>3</v>
      </c>
      <c r="I18" s="266">
        <v>1000</v>
      </c>
      <c r="J18" s="136">
        <f>H18*I18</f>
        <v>3000</v>
      </c>
      <c r="K18" s="118">
        <v>750</v>
      </c>
      <c r="L18" s="118">
        <v>650</v>
      </c>
      <c r="M18" s="343">
        <v>1250</v>
      </c>
      <c r="N18" s="346">
        <v>1000</v>
      </c>
    </row>
    <row r="19" spans="1:14" ht="15.75" customHeight="1" x14ac:dyDescent="0.3">
      <c r="A19" s="229" t="s">
        <v>13</v>
      </c>
      <c r="B19" s="229" t="s">
        <v>74</v>
      </c>
      <c r="C19" s="132">
        <v>3</v>
      </c>
      <c r="D19" s="120">
        <v>1</v>
      </c>
      <c r="E19" s="120" t="s">
        <v>120</v>
      </c>
      <c r="F19" s="120">
        <v>1</v>
      </c>
      <c r="G19" s="121">
        <v>8800</v>
      </c>
      <c r="H19" s="168">
        <v>3</v>
      </c>
      <c r="I19" s="268">
        <v>500</v>
      </c>
      <c r="J19" s="165">
        <f>H19*I19</f>
        <v>1500</v>
      </c>
      <c r="K19" s="123">
        <v>750</v>
      </c>
      <c r="L19" s="135">
        <v>650</v>
      </c>
      <c r="M19" s="345"/>
      <c r="N19" s="345"/>
    </row>
    <row r="20" spans="1:14" ht="15.75" customHeight="1" x14ac:dyDescent="0.3">
      <c r="A20" s="228" t="s">
        <v>478</v>
      </c>
      <c r="B20" s="228" t="s">
        <v>71</v>
      </c>
      <c r="C20" s="219">
        <v>3</v>
      </c>
      <c r="D20" s="115">
        <v>1</v>
      </c>
      <c r="E20" s="115" t="s">
        <v>120</v>
      </c>
      <c r="F20" s="115">
        <v>1</v>
      </c>
      <c r="G20" s="116">
        <v>25700</v>
      </c>
      <c r="H20" s="167">
        <v>3</v>
      </c>
      <c r="I20" s="266">
        <v>800</v>
      </c>
      <c r="J20" s="136">
        <f t="shared" si="0"/>
        <v>2400</v>
      </c>
      <c r="K20" s="118">
        <v>750</v>
      </c>
      <c r="L20" s="118">
        <v>650</v>
      </c>
      <c r="M20" s="343">
        <v>1250</v>
      </c>
      <c r="N20" s="346">
        <v>1000</v>
      </c>
    </row>
    <row r="21" spans="1:14" ht="15.75" customHeight="1" x14ac:dyDescent="0.3">
      <c r="A21" s="229" t="s">
        <v>478</v>
      </c>
      <c r="B21" s="229" t="s">
        <v>74</v>
      </c>
      <c r="C21" s="132">
        <v>3</v>
      </c>
      <c r="D21" s="120">
        <v>1</v>
      </c>
      <c r="E21" s="120" t="s">
        <v>120</v>
      </c>
      <c r="F21" s="120">
        <v>1</v>
      </c>
      <c r="G21" s="121">
        <v>56200</v>
      </c>
      <c r="H21" s="168">
        <v>3</v>
      </c>
      <c r="I21" s="268">
        <v>1500</v>
      </c>
      <c r="J21" s="165">
        <f t="shared" si="0"/>
        <v>4500</v>
      </c>
      <c r="K21" s="123">
        <v>750</v>
      </c>
      <c r="L21" s="135">
        <v>650</v>
      </c>
      <c r="M21" s="345"/>
      <c r="N21" s="345"/>
    </row>
    <row r="22" spans="1:14" ht="15.75" customHeight="1" x14ac:dyDescent="0.3">
      <c r="A22" s="228" t="s">
        <v>479</v>
      </c>
      <c r="B22" s="228" t="s">
        <v>71</v>
      </c>
      <c r="C22" s="219">
        <v>4</v>
      </c>
      <c r="D22" s="115">
        <v>1</v>
      </c>
      <c r="E22" s="115" t="s">
        <v>120</v>
      </c>
      <c r="F22" s="115">
        <v>1</v>
      </c>
      <c r="G22" s="116">
        <v>15800</v>
      </c>
      <c r="H22" s="167">
        <v>3</v>
      </c>
      <c r="I22" s="266">
        <v>500</v>
      </c>
      <c r="J22" s="136">
        <f t="shared" si="0"/>
        <v>1500</v>
      </c>
      <c r="K22" s="118">
        <v>750</v>
      </c>
      <c r="L22" s="118">
        <v>650</v>
      </c>
      <c r="M22" s="343">
        <v>1250</v>
      </c>
      <c r="N22" s="346">
        <v>1000</v>
      </c>
    </row>
    <row r="23" spans="1:14" ht="15.75" customHeight="1" x14ac:dyDescent="0.3">
      <c r="A23" s="229" t="s">
        <v>479</v>
      </c>
      <c r="B23" s="229" t="s">
        <v>74</v>
      </c>
      <c r="C23" s="132">
        <v>4</v>
      </c>
      <c r="D23" s="120">
        <v>1</v>
      </c>
      <c r="E23" s="120" t="s">
        <v>120</v>
      </c>
      <c r="F23" s="120">
        <v>1</v>
      </c>
      <c r="G23" s="121">
        <v>27900</v>
      </c>
      <c r="H23" s="168">
        <v>3</v>
      </c>
      <c r="I23" s="268">
        <v>1000</v>
      </c>
      <c r="J23" s="165">
        <f t="shared" si="0"/>
        <v>3000</v>
      </c>
      <c r="K23" s="123">
        <v>750</v>
      </c>
      <c r="L23" s="135">
        <v>650</v>
      </c>
      <c r="M23" s="345"/>
      <c r="N23" s="345"/>
    </row>
    <row r="24" spans="1:14" ht="15.75" customHeight="1" x14ac:dyDescent="0.3">
      <c r="A24" s="228" t="s">
        <v>209</v>
      </c>
      <c r="B24" s="228" t="s">
        <v>71</v>
      </c>
      <c r="C24" s="219">
        <v>3</v>
      </c>
      <c r="D24" s="127">
        <v>1</v>
      </c>
      <c r="E24" s="127" t="s">
        <v>120</v>
      </c>
      <c r="F24" s="127">
        <v>1</v>
      </c>
      <c r="G24" s="128">
        <v>65100</v>
      </c>
      <c r="H24" s="169">
        <v>3.5</v>
      </c>
      <c r="I24" s="265">
        <v>1500</v>
      </c>
      <c r="J24" s="137">
        <f>H24*I24</f>
        <v>5250</v>
      </c>
      <c r="K24" s="129">
        <v>750</v>
      </c>
      <c r="L24" s="118">
        <v>650</v>
      </c>
      <c r="M24" s="343">
        <v>1250</v>
      </c>
      <c r="N24" s="346">
        <v>1000</v>
      </c>
    </row>
    <row r="25" spans="1:14" ht="15.75" customHeight="1" x14ac:dyDescent="0.3">
      <c r="A25" s="229" t="s">
        <v>210</v>
      </c>
      <c r="B25" s="229" t="s">
        <v>74</v>
      </c>
      <c r="C25" s="132">
        <v>3</v>
      </c>
      <c r="D25" s="133">
        <v>1</v>
      </c>
      <c r="E25" s="133" t="s">
        <v>120</v>
      </c>
      <c r="F25" s="133">
        <v>1</v>
      </c>
      <c r="G25" s="134">
        <v>38300</v>
      </c>
      <c r="H25" s="170">
        <v>3.5</v>
      </c>
      <c r="I25" s="270">
        <v>800</v>
      </c>
      <c r="J25" s="166">
        <f>H25*I25</f>
        <v>2800</v>
      </c>
      <c r="K25" s="135">
        <v>750</v>
      </c>
      <c r="L25" s="135">
        <v>650</v>
      </c>
      <c r="M25" s="345"/>
      <c r="N25" s="345"/>
    </row>
    <row r="26" spans="1:14" ht="15.75" customHeight="1" x14ac:dyDescent="0.3">
      <c r="A26" s="228" t="s">
        <v>468</v>
      </c>
      <c r="B26" s="228" t="s">
        <v>71</v>
      </c>
      <c r="C26" s="219">
        <v>3</v>
      </c>
      <c r="D26" s="115">
        <v>1</v>
      </c>
      <c r="E26" s="115" t="s">
        <v>120</v>
      </c>
      <c r="F26" s="115">
        <v>1</v>
      </c>
      <c r="G26" s="116">
        <v>7100</v>
      </c>
      <c r="H26" s="167">
        <v>3.5</v>
      </c>
      <c r="I26" s="266">
        <v>400</v>
      </c>
      <c r="J26" s="136">
        <f>H26*I26</f>
        <v>1400</v>
      </c>
      <c r="K26" s="118">
        <v>750</v>
      </c>
      <c r="L26" s="118">
        <v>650</v>
      </c>
      <c r="M26" s="343">
        <v>1250</v>
      </c>
      <c r="N26" s="346">
        <v>1000</v>
      </c>
    </row>
    <row r="27" spans="1:14" ht="15.75" customHeight="1" x14ac:dyDescent="0.3">
      <c r="A27" s="229" t="s">
        <v>468</v>
      </c>
      <c r="B27" s="229" t="s">
        <v>74</v>
      </c>
      <c r="C27" s="132">
        <v>3</v>
      </c>
      <c r="D27" s="120">
        <v>1</v>
      </c>
      <c r="E27" s="120" t="s">
        <v>120</v>
      </c>
      <c r="F27" s="120">
        <v>1</v>
      </c>
      <c r="G27" s="121">
        <v>21600</v>
      </c>
      <c r="H27" s="168">
        <v>3.5</v>
      </c>
      <c r="I27" s="268">
        <v>1000</v>
      </c>
      <c r="J27" s="165">
        <f>H27*I27</f>
        <v>3500</v>
      </c>
      <c r="K27" s="123">
        <v>750</v>
      </c>
      <c r="L27" s="135">
        <v>650</v>
      </c>
      <c r="M27" s="345"/>
      <c r="N27" s="345"/>
    </row>
    <row r="28" spans="1:14" ht="15.75" customHeight="1" x14ac:dyDescent="0.3">
      <c r="A28" s="228" t="s">
        <v>23</v>
      </c>
      <c r="B28" s="228" t="s">
        <v>71</v>
      </c>
      <c r="C28" s="219">
        <v>2</v>
      </c>
      <c r="D28" s="115">
        <v>1</v>
      </c>
      <c r="E28" s="115" t="s">
        <v>120</v>
      </c>
      <c r="F28" s="115">
        <v>1</v>
      </c>
      <c r="G28" s="116">
        <v>38300</v>
      </c>
      <c r="H28" s="167">
        <v>3.5</v>
      </c>
      <c r="I28" s="266">
        <v>800</v>
      </c>
      <c r="J28" s="136">
        <f t="shared" si="0"/>
        <v>2800</v>
      </c>
      <c r="K28" s="118">
        <v>750</v>
      </c>
      <c r="L28" s="118">
        <v>650</v>
      </c>
      <c r="M28" s="343">
        <v>1250</v>
      </c>
      <c r="N28" s="346">
        <v>1000</v>
      </c>
    </row>
    <row r="29" spans="1:14" ht="15.75" customHeight="1" x14ac:dyDescent="0.3">
      <c r="A29" s="229" t="s">
        <v>23</v>
      </c>
      <c r="B29" s="229" t="s">
        <v>74</v>
      </c>
      <c r="C29" s="132">
        <v>2</v>
      </c>
      <c r="D29" s="120">
        <v>1</v>
      </c>
      <c r="E29" s="120" t="s">
        <v>120</v>
      </c>
      <c r="F29" s="120">
        <v>1</v>
      </c>
      <c r="G29" s="121">
        <v>65100</v>
      </c>
      <c r="H29" s="168">
        <v>3.5</v>
      </c>
      <c r="I29" s="268">
        <v>1500</v>
      </c>
      <c r="J29" s="165">
        <f t="shared" si="0"/>
        <v>5250</v>
      </c>
      <c r="K29" s="123">
        <v>750</v>
      </c>
      <c r="L29" s="135">
        <v>650</v>
      </c>
      <c r="M29" s="345"/>
      <c r="N29" s="345"/>
    </row>
    <row r="30" spans="1:14" ht="15.75" customHeight="1" x14ac:dyDescent="0.3">
      <c r="A30" s="228" t="s">
        <v>491</v>
      </c>
      <c r="B30" s="228" t="s">
        <v>71</v>
      </c>
      <c r="C30" s="219">
        <v>3</v>
      </c>
      <c r="D30" s="115">
        <v>1</v>
      </c>
      <c r="E30" s="115" t="s">
        <v>120</v>
      </c>
      <c r="F30" s="115">
        <v>1</v>
      </c>
      <c r="G30" s="116">
        <v>27600</v>
      </c>
      <c r="H30" s="167">
        <v>3</v>
      </c>
      <c r="I30" s="266">
        <v>800</v>
      </c>
      <c r="J30" s="136">
        <f t="shared" si="0"/>
        <v>2400</v>
      </c>
      <c r="K30" s="118">
        <v>750</v>
      </c>
      <c r="L30" s="118">
        <v>650</v>
      </c>
      <c r="M30" s="343">
        <v>1250</v>
      </c>
      <c r="N30" s="346">
        <v>1000</v>
      </c>
    </row>
    <row r="31" spans="1:14" ht="15.75" customHeight="1" x14ac:dyDescent="0.3">
      <c r="A31" s="229" t="s">
        <v>491</v>
      </c>
      <c r="B31" s="229" t="s">
        <v>74</v>
      </c>
      <c r="C31" s="132">
        <v>3</v>
      </c>
      <c r="D31" s="120">
        <v>1</v>
      </c>
      <c r="E31" s="120" t="s">
        <v>120</v>
      </c>
      <c r="F31" s="120">
        <v>1</v>
      </c>
      <c r="G31" s="121">
        <v>45500</v>
      </c>
      <c r="H31" s="168">
        <v>3</v>
      </c>
      <c r="I31" s="268">
        <v>1500</v>
      </c>
      <c r="J31" s="165">
        <f t="shared" si="0"/>
        <v>4500</v>
      </c>
      <c r="K31" s="123">
        <v>750</v>
      </c>
      <c r="L31" s="135">
        <v>650</v>
      </c>
      <c r="M31" s="345"/>
      <c r="N31" s="345"/>
    </row>
    <row r="32" spans="1:14" ht="15.75" customHeight="1" x14ac:dyDescent="0.3">
      <c r="A32" s="228" t="s">
        <v>481</v>
      </c>
      <c r="B32" s="228" t="s">
        <v>71</v>
      </c>
      <c r="C32" s="219">
        <v>2</v>
      </c>
      <c r="D32" s="138">
        <v>1</v>
      </c>
      <c r="E32" s="138" t="s">
        <v>120</v>
      </c>
      <c r="F32" s="138">
        <v>1</v>
      </c>
      <c r="G32" s="139">
        <v>25800</v>
      </c>
      <c r="H32" s="171">
        <v>3</v>
      </c>
      <c r="I32" s="271">
        <v>1000</v>
      </c>
      <c r="J32" s="141">
        <f t="shared" si="0"/>
        <v>3000</v>
      </c>
      <c r="K32" s="140">
        <v>750</v>
      </c>
      <c r="L32" s="118">
        <v>650</v>
      </c>
      <c r="M32" s="343">
        <v>1250</v>
      </c>
      <c r="N32" s="343">
        <v>1000</v>
      </c>
    </row>
    <row r="33" spans="1:14" ht="15.75" customHeight="1" x14ac:dyDescent="0.3">
      <c r="A33" s="229" t="s">
        <v>481</v>
      </c>
      <c r="B33" s="229" t="s">
        <v>74</v>
      </c>
      <c r="C33" s="132">
        <v>2</v>
      </c>
      <c r="D33" s="127">
        <v>1</v>
      </c>
      <c r="E33" s="127" t="s">
        <v>120</v>
      </c>
      <c r="F33" s="127">
        <v>1</v>
      </c>
      <c r="G33" s="128">
        <v>67000</v>
      </c>
      <c r="H33" s="169">
        <v>3</v>
      </c>
      <c r="I33" s="265">
        <v>2500</v>
      </c>
      <c r="J33" s="137">
        <f t="shared" si="0"/>
        <v>7500</v>
      </c>
      <c r="K33" s="129">
        <v>750</v>
      </c>
      <c r="L33" s="129">
        <v>650</v>
      </c>
      <c r="M33" s="344"/>
      <c r="N33" s="344"/>
    </row>
    <row r="34" spans="1:14" x14ac:dyDescent="0.3">
      <c r="H34" s="172"/>
    </row>
    <row r="35" spans="1:14" x14ac:dyDescent="0.3">
      <c r="H35" s="172"/>
    </row>
    <row r="38" spans="1:14" x14ac:dyDescent="0.3">
      <c r="K38" s="230" t="s">
        <v>384</v>
      </c>
    </row>
  </sheetData>
  <mergeCells count="32">
    <mergeCell ref="A1:N1"/>
    <mergeCell ref="M4:M5"/>
    <mergeCell ref="N4:N5"/>
    <mergeCell ref="A2:N2"/>
    <mergeCell ref="M8:M9"/>
    <mergeCell ref="N8:N9"/>
    <mergeCell ref="M10:M11"/>
    <mergeCell ref="N10:N11"/>
    <mergeCell ref="M6:M7"/>
    <mergeCell ref="N6:N7"/>
    <mergeCell ref="M16:M17"/>
    <mergeCell ref="N16:N17"/>
    <mergeCell ref="M18:M19"/>
    <mergeCell ref="N18:N19"/>
    <mergeCell ref="M12:M13"/>
    <mergeCell ref="N12:N13"/>
    <mergeCell ref="M14:M15"/>
    <mergeCell ref="N14:N15"/>
    <mergeCell ref="M24:M25"/>
    <mergeCell ref="N24:N25"/>
    <mergeCell ref="M26:M27"/>
    <mergeCell ref="N26:N27"/>
    <mergeCell ref="M20:M21"/>
    <mergeCell ref="N20:N21"/>
    <mergeCell ref="M22:M23"/>
    <mergeCell ref="N22:N23"/>
    <mergeCell ref="M32:M33"/>
    <mergeCell ref="N32:N33"/>
    <mergeCell ref="M28:M29"/>
    <mergeCell ref="N28:N29"/>
    <mergeCell ref="M30:M31"/>
    <mergeCell ref="N30:N31"/>
  </mergeCells>
  <pageMargins left="0.7" right="0.7" top="0.75" bottom="0.75" header="0.3" footer="0.3"/>
  <pageSetup paperSize="9" scale="8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selection activeCell="A20" sqref="A20:M20"/>
    </sheetView>
  </sheetViews>
  <sheetFormatPr defaultColWidth="9.109375" defaultRowHeight="14.4" x14ac:dyDescent="0.3"/>
  <cols>
    <col min="1" max="1" width="32.6640625" style="10" bestFit="1" customWidth="1"/>
    <col min="2" max="2" width="9.109375" style="10"/>
    <col min="3" max="3" width="13.6640625" style="10" customWidth="1"/>
    <col min="4" max="4" width="13" style="10" customWidth="1"/>
    <col min="5" max="5" width="12.33203125" style="10" customWidth="1"/>
    <col min="6" max="6" width="11.44140625" style="10" customWidth="1"/>
    <col min="7" max="7" width="13.33203125" style="10" customWidth="1"/>
    <col min="8" max="8" width="12.6640625" style="10" customWidth="1"/>
    <col min="9" max="9" width="13.33203125" style="10" customWidth="1"/>
    <col min="10" max="10" width="13" style="10" customWidth="1"/>
    <col min="11" max="11" width="11.44140625" style="10" customWidth="1"/>
    <col min="12" max="12" width="8.6640625" style="10" bestFit="1" customWidth="1"/>
    <col min="13" max="13" width="15.21875" style="10" customWidth="1"/>
    <col min="14" max="16384" width="9.109375" style="10"/>
  </cols>
  <sheetData>
    <row r="1" spans="1:13" ht="37.049999999999997" customHeight="1" x14ac:dyDescent="0.3">
      <c r="A1" s="348" t="s">
        <v>272</v>
      </c>
      <c r="B1" s="348"/>
      <c r="C1" s="348"/>
      <c r="D1" s="348"/>
      <c r="E1" s="348"/>
      <c r="F1" s="348"/>
      <c r="G1" s="348"/>
      <c r="H1" s="348"/>
      <c r="I1" s="348"/>
      <c r="J1" s="348"/>
      <c r="K1" s="348"/>
    </row>
    <row r="2" spans="1:13" ht="99" customHeight="1" thickBot="1" x14ac:dyDescent="0.35">
      <c r="A2" s="349" t="s">
        <v>486</v>
      </c>
      <c r="B2" s="350"/>
      <c r="C2" s="350"/>
      <c r="D2" s="350"/>
      <c r="E2" s="350"/>
      <c r="F2" s="350"/>
      <c r="G2" s="350"/>
      <c r="H2" s="350"/>
      <c r="I2" s="350"/>
      <c r="J2" s="350"/>
      <c r="K2" s="350"/>
      <c r="L2" s="350"/>
      <c r="M2" s="350"/>
    </row>
    <row r="3" spans="1:13" ht="47.4" thickBot="1" x14ac:dyDescent="0.35">
      <c r="A3" s="274"/>
      <c r="B3" s="275" t="s">
        <v>180</v>
      </c>
      <c r="C3" s="276" t="s">
        <v>295</v>
      </c>
      <c r="D3" s="276" t="s">
        <v>113</v>
      </c>
      <c r="E3" s="276" t="s">
        <v>242</v>
      </c>
      <c r="F3" s="276" t="s">
        <v>117</v>
      </c>
      <c r="G3" s="276" t="s">
        <v>118</v>
      </c>
      <c r="H3" s="276" t="s">
        <v>119</v>
      </c>
      <c r="I3" s="277" t="s">
        <v>149</v>
      </c>
      <c r="J3" s="275" t="s">
        <v>488</v>
      </c>
      <c r="K3" s="275" t="s">
        <v>238</v>
      </c>
      <c r="L3" s="275" t="s">
        <v>243</v>
      </c>
      <c r="M3" s="275" t="s">
        <v>487</v>
      </c>
    </row>
    <row r="4" spans="1:13" ht="16.2" thickBot="1" x14ac:dyDescent="0.35">
      <c r="A4" s="278" t="s">
        <v>157</v>
      </c>
      <c r="B4" s="279" t="s">
        <v>489</v>
      </c>
      <c r="C4" s="280">
        <v>3</v>
      </c>
      <c r="D4" s="281" t="s">
        <v>120</v>
      </c>
      <c r="E4" s="281" t="s">
        <v>121</v>
      </c>
      <c r="F4" s="282">
        <v>3</v>
      </c>
      <c r="G4" s="283">
        <v>4500</v>
      </c>
      <c r="H4" s="282">
        <v>13500</v>
      </c>
      <c r="I4" s="282">
        <v>1250</v>
      </c>
      <c r="J4" s="284">
        <v>1000</v>
      </c>
      <c r="K4" s="285">
        <v>0.3</v>
      </c>
      <c r="L4" s="282">
        <v>9450</v>
      </c>
      <c r="M4" s="282">
        <f t="shared" ref="M4:M10" si="0">L4+I4+J4</f>
        <v>11700</v>
      </c>
    </row>
    <row r="5" spans="1:13" ht="16.2" thickBot="1" x14ac:dyDescent="0.35">
      <c r="A5" s="278" t="s">
        <v>223</v>
      </c>
      <c r="B5" s="279" t="s">
        <v>489</v>
      </c>
      <c r="C5" s="280">
        <v>3</v>
      </c>
      <c r="D5" s="281" t="s">
        <v>120</v>
      </c>
      <c r="E5" s="281" t="s">
        <v>120</v>
      </c>
      <c r="F5" s="282">
        <v>4</v>
      </c>
      <c r="G5" s="283">
        <v>4000</v>
      </c>
      <c r="H5" s="282">
        <v>16000</v>
      </c>
      <c r="I5" s="282">
        <v>1250</v>
      </c>
      <c r="J5" s="284">
        <v>1000</v>
      </c>
      <c r="K5" s="285">
        <v>0.3</v>
      </c>
      <c r="L5" s="282">
        <v>11200</v>
      </c>
      <c r="M5" s="282">
        <f t="shared" si="0"/>
        <v>13450</v>
      </c>
    </row>
    <row r="6" spans="1:13" ht="16.2" thickBot="1" x14ac:dyDescent="0.35">
      <c r="A6" s="278" t="s">
        <v>239</v>
      </c>
      <c r="B6" s="279" t="s">
        <v>489</v>
      </c>
      <c r="C6" s="280">
        <v>3</v>
      </c>
      <c r="D6" s="281" t="s">
        <v>120</v>
      </c>
      <c r="E6" s="281" t="s">
        <v>120</v>
      </c>
      <c r="F6" s="282">
        <v>4</v>
      </c>
      <c r="G6" s="283">
        <v>4000</v>
      </c>
      <c r="H6" s="282">
        <v>16000</v>
      </c>
      <c r="I6" s="282">
        <v>1250</v>
      </c>
      <c r="J6" s="284">
        <v>1000</v>
      </c>
      <c r="K6" s="285">
        <v>0.3</v>
      </c>
      <c r="L6" s="282">
        <v>11200</v>
      </c>
      <c r="M6" s="282">
        <f t="shared" si="0"/>
        <v>13450</v>
      </c>
    </row>
    <row r="7" spans="1:13" ht="16.2" thickBot="1" x14ac:dyDescent="0.35">
      <c r="A7" s="278" t="s">
        <v>240</v>
      </c>
      <c r="B7" s="279" t="s">
        <v>489</v>
      </c>
      <c r="C7" s="280">
        <v>3</v>
      </c>
      <c r="D7" s="281" t="s">
        <v>120</v>
      </c>
      <c r="E7" s="281" t="s">
        <v>120</v>
      </c>
      <c r="F7" s="282">
        <v>4</v>
      </c>
      <c r="G7" s="283">
        <v>4000</v>
      </c>
      <c r="H7" s="282">
        <v>16000</v>
      </c>
      <c r="I7" s="282">
        <v>1250</v>
      </c>
      <c r="J7" s="284">
        <v>1000</v>
      </c>
      <c r="K7" s="285">
        <v>0.3</v>
      </c>
      <c r="L7" s="282">
        <v>11200</v>
      </c>
      <c r="M7" s="282">
        <f t="shared" si="0"/>
        <v>13450</v>
      </c>
    </row>
    <row r="8" spans="1:13" ht="16.2" thickBot="1" x14ac:dyDescent="0.35">
      <c r="A8" s="278" t="s">
        <v>244</v>
      </c>
      <c r="B8" s="279" t="s">
        <v>489</v>
      </c>
      <c r="C8" s="280">
        <v>3</v>
      </c>
      <c r="D8" s="281" t="s">
        <v>120</v>
      </c>
      <c r="E8" s="281" t="s">
        <v>120</v>
      </c>
      <c r="F8" s="282">
        <v>4</v>
      </c>
      <c r="G8" s="283">
        <v>4000</v>
      </c>
      <c r="H8" s="282">
        <v>16000</v>
      </c>
      <c r="I8" s="282">
        <v>1250</v>
      </c>
      <c r="J8" s="284">
        <v>1000</v>
      </c>
      <c r="K8" s="285">
        <v>0.3</v>
      </c>
      <c r="L8" s="282">
        <v>11200</v>
      </c>
      <c r="M8" s="282">
        <f t="shared" si="0"/>
        <v>13450</v>
      </c>
    </row>
    <row r="9" spans="1:13" ht="16.2" thickBot="1" x14ac:dyDescent="0.35">
      <c r="A9" s="278" t="s">
        <v>241</v>
      </c>
      <c r="B9" s="279" t="s">
        <v>489</v>
      </c>
      <c r="C9" s="280">
        <v>3</v>
      </c>
      <c r="D9" s="281" t="s">
        <v>120</v>
      </c>
      <c r="E9" s="281" t="s">
        <v>120</v>
      </c>
      <c r="F9" s="282">
        <v>4</v>
      </c>
      <c r="G9" s="283">
        <v>4000</v>
      </c>
      <c r="H9" s="282">
        <v>16000</v>
      </c>
      <c r="I9" s="282">
        <v>1250</v>
      </c>
      <c r="J9" s="284">
        <v>1000</v>
      </c>
      <c r="K9" s="285">
        <v>0.3</v>
      </c>
      <c r="L9" s="282">
        <v>11200</v>
      </c>
      <c r="M9" s="282">
        <f t="shared" si="0"/>
        <v>13450</v>
      </c>
    </row>
    <row r="10" spans="1:13" ht="16.2" thickBot="1" x14ac:dyDescent="0.35">
      <c r="A10" s="278" t="s">
        <v>270</v>
      </c>
      <c r="B10" s="279" t="s">
        <v>489</v>
      </c>
      <c r="C10" s="280">
        <v>3</v>
      </c>
      <c r="D10" s="281" t="s">
        <v>120</v>
      </c>
      <c r="E10" s="281" t="s">
        <v>120</v>
      </c>
      <c r="F10" s="282">
        <v>4</v>
      </c>
      <c r="G10" s="283">
        <v>4000</v>
      </c>
      <c r="H10" s="282">
        <v>16000</v>
      </c>
      <c r="I10" s="282">
        <v>1250</v>
      </c>
      <c r="J10" s="284">
        <v>1000</v>
      </c>
      <c r="K10" s="285">
        <v>0.3</v>
      </c>
      <c r="L10" s="282">
        <v>11200</v>
      </c>
      <c r="M10" s="282">
        <f t="shared" si="0"/>
        <v>13450</v>
      </c>
    </row>
    <row r="11" spans="1:13" ht="16.2" thickBot="1" x14ac:dyDescent="0.35">
      <c r="A11" s="278" t="s">
        <v>465</v>
      </c>
      <c r="B11" s="279" t="s">
        <v>489</v>
      </c>
      <c r="C11" s="280">
        <v>3</v>
      </c>
      <c r="D11" s="281" t="s">
        <v>120</v>
      </c>
      <c r="E11" s="281" t="s">
        <v>120</v>
      </c>
      <c r="F11" s="282">
        <v>4</v>
      </c>
      <c r="G11" s="283">
        <v>4000</v>
      </c>
      <c r="H11" s="282">
        <v>16000</v>
      </c>
      <c r="I11" s="282">
        <v>1250</v>
      </c>
      <c r="J11" s="284">
        <v>1000</v>
      </c>
      <c r="K11" s="285">
        <v>0.3</v>
      </c>
      <c r="L11" s="282">
        <v>11200</v>
      </c>
      <c r="M11" s="282">
        <f t="shared" ref="M11" si="1">L11+I11+J11</f>
        <v>13450</v>
      </c>
    </row>
    <row r="12" spans="1:13" x14ac:dyDescent="0.3">
      <c r="A12" s="354"/>
      <c r="B12" s="354"/>
      <c r="C12" s="354"/>
      <c r="D12" s="354"/>
      <c r="E12" s="354"/>
      <c r="F12" s="354"/>
      <c r="G12" s="354"/>
      <c r="H12" s="354"/>
      <c r="I12" s="354"/>
      <c r="J12" s="354"/>
      <c r="K12" s="354"/>
      <c r="L12" s="354"/>
      <c r="M12" s="354"/>
    </row>
    <row r="13" spans="1:13" x14ac:dyDescent="0.3">
      <c r="A13" s="351" t="s">
        <v>287</v>
      </c>
      <c r="B13" s="351"/>
      <c r="C13" s="351"/>
      <c r="D13" s="351"/>
      <c r="E13" s="351"/>
      <c r="F13" s="351"/>
      <c r="G13" s="351"/>
      <c r="H13" s="351"/>
      <c r="I13" s="351"/>
      <c r="J13" s="351"/>
      <c r="K13" s="351"/>
      <c r="L13" s="351"/>
      <c r="M13" s="351"/>
    </row>
    <row r="14" spans="1:13" x14ac:dyDescent="0.3">
      <c r="A14" s="352" t="s">
        <v>288</v>
      </c>
      <c r="B14" s="352"/>
      <c r="C14" s="352"/>
      <c r="D14" s="352"/>
      <c r="E14" s="352"/>
      <c r="F14" s="352"/>
      <c r="G14" s="352"/>
      <c r="H14" s="352"/>
      <c r="I14" s="352"/>
      <c r="J14" s="352"/>
      <c r="K14" s="352"/>
      <c r="L14" s="352"/>
      <c r="M14" s="352"/>
    </row>
    <row r="15" spans="1:13" x14ac:dyDescent="0.3">
      <c r="A15" s="352" t="s">
        <v>289</v>
      </c>
      <c r="B15" s="352"/>
      <c r="C15" s="352"/>
      <c r="D15" s="352"/>
      <c r="E15" s="352"/>
      <c r="F15" s="352"/>
      <c r="G15" s="352"/>
      <c r="H15" s="352"/>
      <c r="I15" s="352"/>
      <c r="J15" s="352"/>
      <c r="K15" s="352"/>
      <c r="L15" s="352"/>
      <c r="M15" s="352"/>
    </row>
    <row r="16" spans="1:13" x14ac:dyDescent="0.3">
      <c r="A16" s="352" t="s">
        <v>290</v>
      </c>
      <c r="B16" s="352"/>
      <c r="C16" s="352"/>
      <c r="D16" s="352"/>
      <c r="E16" s="352"/>
      <c r="F16" s="352"/>
      <c r="G16" s="352"/>
      <c r="H16" s="352"/>
      <c r="I16" s="352"/>
      <c r="J16" s="352"/>
      <c r="K16" s="352"/>
      <c r="L16" s="352"/>
      <c r="M16" s="352"/>
    </row>
    <row r="17" spans="1:13" x14ac:dyDescent="0.3">
      <c r="A17" s="351" t="s">
        <v>291</v>
      </c>
      <c r="B17" s="351"/>
      <c r="C17" s="351"/>
      <c r="D17" s="351"/>
      <c r="E17" s="351"/>
      <c r="F17" s="351"/>
      <c r="G17" s="351"/>
      <c r="H17" s="351"/>
      <c r="I17" s="351"/>
      <c r="J17" s="351"/>
      <c r="K17" s="351"/>
      <c r="L17" s="351"/>
      <c r="M17" s="351"/>
    </row>
    <row r="18" spans="1:13" x14ac:dyDescent="0.3">
      <c r="A18" s="352" t="s">
        <v>292</v>
      </c>
      <c r="B18" s="352"/>
      <c r="C18" s="352"/>
      <c r="D18" s="352"/>
      <c r="E18" s="352"/>
      <c r="F18" s="352"/>
      <c r="G18" s="352"/>
      <c r="H18" s="352"/>
      <c r="I18" s="352"/>
      <c r="J18" s="352"/>
      <c r="K18" s="352"/>
      <c r="L18" s="352"/>
      <c r="M18" s="352"/>
    </row>
    <row r="19" spans="1:13" x14ac:dyDescent="0.3">
      <c r="A19" s="352" t="s">
        <v>293</v>
      </c>
      <c r="B19" s="352"/>
      <c r="C19" s="352"/>
      <c r="D19" s="352"/>
      <c r="E19" s="352"/>
      <c r="F19" s="352"/>
      <c r="G19" s="352"/>
      <c r="H19" s="352"/>
      <c r="I19" s="352"/>
      <c r="J19" s="352"/>
      <c r="K19" s="352"/>
      <c r="L19" s="352"/>
      <c r="M19" s="352"/>
    </row>
    <row r="20" spans="1:13" x14ac:dyDescent="0.3">
      <c r="A20" s="353" t="s">
        <v>466</v>
      </c>
      <c r="B20" s="353"/>
      <c r="C20" s="353"/>
      <c r="D20" s="353"/>
      <c r="E20" s="353"/>
      <c r="F20" s="353"/>
      <c r="G20" s="353"/>
      <c r="H20" s="353"/>
      <c r="I20" s="353"/>
      <c r="J20" s="353"/>
      <c r="K20" s="353"/>
      <c r="L20" s="353"/>
      <c r="M20" s="353"/>
    </row>
    <row r="21" spans="1:13" x14ac:dyDescent="0.3">
      <c r="A21" s="17"/>
    </row>
  </sheetData>
  <mergeCells count="11">
    <mergeCell ref="A1:K1"/>
    <mergeCell ref="A2:M2"/>
    <mergeCell ref="A13:M13"/>
    <mergeCell ref="A14:M14"/>
    <mergeCell ref="A20:M20"/>
    <mergeCell ref="A12:M12"/>
    <mergeCell ref="A19:M19"/>
    <mergeCell ref="A15:M15"/>
    <mergeCell ref="A16:M16"/>
    <mergeCell ref="A17:M17"/>
    <mergeCell ref="A18:M18"/>
  </mergeCells>
  <pageMargins left="0.7" right="0.7" top="0.75" bottom="0.75" header="0.3" footer="0.3"/>
  <pageSetup paperSize="9" orientation="portrait" horizont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opLeftCell="A16" workbookViewId="0">
      <selection activeCell="C32" sqref="C32"/>
    </sheetView>
  </sheetViews>
  <sheetFormatPr defaultColWidth="11.44140625" defaultRowHeight="14.4" x14ac:dyDescent="0.3"/>
  <cols>
    <col min="1" max="1" width="28.44140625" style="10" bestFit="1" customWidth="1"/>
    <col min="2" max="2" width="21.88671875" style="10" bestFit="1" customWidth="1"/>
    <col min="3" max="3" width="19.109375" style="10" customWidth="1"/>
    <col min="4" max="4" width="21.33203125" style="10" customWidth="1"/>
    <col min="5" max="5" width="20.109375" style="10" customWidth="1"/>
    <col min="6" max="16384" width="11.44140625" style="10"/>
  </cols>
  <sheetData>
    <row r="1" spans="1:11" ht="14.4" customHeight="1" x14ac:dyDescent="0.3">
      <c r="A1" s="313" t="s">
        <v>150</v>
      </c>
      <c r="B1" s="313"/>
      <c r="C1" s="313"/>
      <c r="D1" s="313"/>
      <c r="E1" s="313"/>
      <c r="F1" s="313"/>
      <c r="G1" s="313"/>
      <c r="H1" s="313"/>
      <c r="I1" s="1"/>
      <c r="J1" s="1"/>
      <c r="K1" s="1"/>
    </row>
    <row r="2" spans="1:11" ht="29.4" customHeight="1" x14ac:dyDescent="0.3">
      <c r="A2" s="313"/>
      <c r="B2" s="313"/>
      <c r="C2" s="313"/>
      <c r="D2" s="313"/>
      <c r="E2" s="313"/>
      <c r="F2" s="313"/>
      <c r="G2" s="313"/>
      <c r="H2" s="313"/>
      <c r="I2" s="1"/>
      <c r="J2" s="1"/>
      <c r="K2" s="1"/>
    </row>
    <row r="3" spans="1:11" x14ac:dyDescent="0.3">
      <c r="A3" s="355"/>
      <c r="B3" s="355"/>
      <c r="C3" s="355"/>
      <c r="D3" s="355"/>
      <c r="E3" s="355"/>
      <c r="F3" s="355"/>
    </row>
    <row r="4" spans="1:11" x14ac:dyDescent="0.3">
      <c r="A4" s="355"/>
      <c r="B4" s="355"/>
      <c r="C4" s="355"/>
      <c r="D4" s="355"/>
      <c r="E4" s="355"/>
      <c r="F4" s="355"/>
    </row>
    <row r="5" spans="1:11" x14ac:dyDescent="0.3">
      <c r="A5" s="355"/>
      <c r="B5" s="355"/>
      <c r="C5" s="355"/>
      <c r="D5" s="355"/>
      <c r="E5" s="355"/>
      <c r="F5" s="355"/>
    </row>
    <row r="6" spans="1:11" x14ac:dyDescent="0.3">
      <c r="A6" s="355"/>
      <c r="B6" s="355"/>
      <c r="C6" s="355"/>
      <c r="D6" s="355"/>
      <c r="E6" s="355"/>
      <c r="F6" s="355"/>
    </row>
    <row r="7" spans="1:11" x14ac:dyDescent="0.3">
      <c r="A7" s="355"/>
      <c r="B7" s="355"/>
      <c r="C7" s="355"/>
      <c r="D7" s="355"/>
      <c r="E7" s="355"/>
      <c r="F7" s="355"/>
    </row>
    <row r="8" spans="1:11" x14ac:dyDescent="0.3">
      <c r="A8" s="355"/>
      <c r="B8" s="355"/>
      <c r="C8" s="355"/>
      <c r="D8" s="355"/>
      <c r="E8" s="355"/>
      <c r="F8" s="355"/>
    </row>
    <row r="9" spans="1:11" x14ac:dyDescent="0.3">
      <c r="A9" s="355"/>
      <c r="B9" s="355"/>
      <c r="C9" s="355"/>
      <c r="D9" s="355"/>
      <c r="E9" s="355"/>
      <c r="F9" s="355"/>
    </row>
    <row r="10" spans="1:11" x14ac:dyDescent="0.3">
      <c r="A10" s="355"/>
      <c r="B10" s="355"/>
      <c r="C10" s="355"/>
      <c r="D10" s="355"/>
      <c r="E10" s="355"/>
      <c r="F10" s="355"/>
    </row>
    <row r="11" spans="1:11" x14ac:dyDescent="0.3">
      <c r="A11" s="355"/>
      <c r="B11" s="355"/>
      <c r="C11" s="355"/>
      <c r="D11" s="355"/>
      <c r="E11" s="355"/>
      <c r="F11" s="355"/>
    </row>
    <row r="12" spans="1:11" x14ac:dyDescent="0.3">
      <c r="A12" s="355"/>
      <c r="B12" s="355"/>
      <c r="C12" s="355"/>
      <c r="D12" s="355"/>
      <c r="E12" s="355"/>
      <c r="F12" s="355"/>
    </row>
    <row r="13" spans="1:11" x14ac:dyDescent="0.3">
      <c r="A13" s="355"/>
      <c r="B13" s="355"/>
      <c r="C13" s="355"/>
      <c r="D13" s="355"/>
      <c r="E13" s="355"/>
      <c r="F13" s="355"/>
    </row>
    <row r="14" spans="1:11" x14ac:dyDescent="0.3">
      <c r="A14" s="355"/>
      <c r="B14" s="355"/>
      <c r="C14" s="355"/>
      <c r="D14" s="355"/>
      <c r="E14" s="355"/>
      <c r="F14" s="355"/>
    </row>
    <row r="15" spans="1:11" x14ac:dyDescent="0.3">
      <c r="A15" s="355"/>
      <c r="B15" s="355"/>
      <c r="C15" s="355"/>
      <c r="D15" s="355"/>
      <c r="E15" s="355"/>
      <c r="F15" s="355"/>
    </row>
    <row r="16" spans="1:11" x14ac:dyDescent="0.3">
      <c r="A16" s="355"/>
      <c r="B16" s="355"/>
      <c r="C16" s="355"/>
      <c r="D16" s="355"/>
      <c r="E16" s="355"/>
      <c r="F16" s="355"/>
    </row>
    <row r="17" spans="1:8" x14ac:dyDescent="0.3">
      <c r="A17" s="355"/>
      <c r="B17" s="355"/>
      <c r="C17" s="355"/>
      <c r="D17" s="355"/>
      <c r="E17" s="355"/>
      <c r="F17" s="355"/>
    </row>
    <row r="18" spans="1:8" x14ac:dyDescent="0.3">
      <c r="A18" s="355"/>
      <c r="B18" s="355"/>
      <c r="C18" s="355"/>
      <c r="D18" s="355"/>
      <c r="E18" s="355"/>
      <c r="F18" s="355"/>
    </row>
    <row r="19" spans="1:8" x14ac:dyDescent="0.3">
      <c r="A19" s="355"/>
      <c r="B19" s="355"/>
      <c r="C19" s="355"/>
      <c r="D19" s="355"/>
      <c r="E19" s="355"/>
      <c r="F19" s="355"/>
    </row>
    <row r="20" spans="1:8" x14ac:dyDescent="0.3">
      <c r="A20" s="355"/>
      <c r="B20" s="355"/>
      <c r="C20" s="355"/>
      <c r="D20" s="355"/>
      <c r="E20" s="355"/>
      <c r="F20" s="355"/>
    </row>
    <row r="21" spans="1:8" x14ac:dyDescent="0.3">
      <c r="A21" s="355"/>
      <c r="B21" s="355"/>
      <c r="C21" s="355"/>
      <c r="D21" s="355"/>
      <c r="E21" s="355"/>
      <c r="F21" s="355"/>
    </row>
    <row r="22" spans="1:8" x14ac:dyDescent="0.3">
      <c r="A22" s="355"/>
      <c r="B22" s="355"/>
      <c r="C22" s="355"/>
      <c r="D22" s="355"/>
      <c r="E22" s="355"/>
      <c r="F22" s="355"/>
    </row>
    <row r="23" spans="1:8" x14ac:dyDescent="0.3">
      <c r="A23" s="355"/>
      <c r="B23" s="355"/>
      <c r="C23" s="355"/>
      <c r="D23" s="355"/>
      <c r="E23" s="355"/>
      <c r="F23" s="355"/>
    </row>
    <row r="24" spans="1:8" x14ac:dyDescent="0.3">
      <c r="A24" s="355"/>
      <c r="B24" s="355"/>
      <c r="C24" s="355"/>
      <c r="D24" s="355"/>
      <c r="E24" s="355"/>
      <c r="F24" s="355"/>
    </row>
    <row r="25" spans="1:8" ht="93.6" customHeight="1" x14ac:dyDescent="0.3">
      <c r="A25" s="314" t="s">
        <v>247</v>
      </c>
      <c r="B25" s="312"/>
      <c r="C25" s="312"/>
      <c r="D25" s="312"/>
      <c r="E25" s="312"/>
      <c r="F25" s="312"/>
      <c r="G25" s="312"/>
      <c r="H25" s="312"/>
    </row>
    <row r="26" spans="1:8" x14ac:dyDescent="0.3">
      <c r="A26" s="18"/>
      <c r="B26" s="18"/>
      <c r="C26" s="18"/>
      <c r="D26" s="18"/>
      <c r="E26" s="18"/>
      <c r="F26" s="18"/>
    </row>
    <row r="27" spans="1:8" ht="31.2" x14ac:dyDescent="0.3">
      <c r="A27" s="43" t="s">
        <v>152</v>
      </c>
      <c r="B27" s="44" t="s">
        <v>1</v>
      </c>
      <c r="C27" s="44" t="s">
        <v>2</v>
      </c>
      <c r="D27" s="44" t="s">
        <v>51</v>
      </c>
      <c r="E27" s="44" t="s">
        <v>3</v>
      </c>
      <c r="F27" s="44" t="s">
        <v>4</v>
      </c>
      <c r="G27" s="45" t="s">
        <v>150</v>
      </c>
      <c r="H27" s="47" t="s">
        <v>235</v>
      </c>
    </row>
    <row r="28" spans="1:8" ht="15.6" x14ac:dyDescent="0.3">
      <c r="A28" s="142" t="s">
        <v>44</v>
      </c>
      <c r="B28" s="93" t="s">
        <v>43</v>
      </c>
      <c r="C28" s="93" t="s">
        <v>45</v>
      </c>
      <c r="D28" s="93" t="s">
        <v>160</v>
      </c>
      <c r="E28" s="143" t="s">
        <v>234</v>
      </c>
      <c r="F28" s="143" t="s">
        <v>150</v>
      </c>
      <c r="G28" s="144">
        <v>10</v>
      </c>
      <c r="H28" s="145">
        <v>1000</v>
      </c>
    </row>
    <row r="29" spans="1:8" ht="15.6" x14ac:dyDescent="0.3">
      <c r="A29" s="142" t="s">
        <v>44</v>
      </c>
      <c r="B29" s="93" t="s">
        <v>43</v>
      </c>
      <c r="C29" s="93" t="s">
        <v>45</v>
      </c>
      <c r="D29" s="93" t="s">
        <v>160</v>
      </c>
      <c r="E29" s="93" t="s">
        <v>233</v>
      </c>
      <c r="F29" s="93" t="s">
        <v>150</v>
      </c>
      <c r="G29" s="52">
        <v>15</v>
      </c>
      <c r="H29" s="94">
        <v>1000</v>
      </c>
    </row>
    <row r="30" spans="1:8" ht="15.6" x14ac:dyDescent="0.3">
      <c r="A30" s="142" t="s">
        <v>236</v>
      </c>
      <c r="B30" s="93" t="s">
        <v>43</v>
      </c>
      <c r="C30" s="93" t="s">
        <v>45</v>
      </c>
      <c r="D30" s="93" t="s">
        <v>160</v>
      </c>
      <c r="E30" s="93" t="s">
        <v>234</v>
      </c>
      <c r="F30" s="93" t="s">
        <v>150</v>
      </c>
      <c r="G30" s="52">
        <v>20</v>
      </c>
      <c r="H30" s="94">
        <v>1000</v>
      </c>
    </row>
    <row r="31" spans="1:8" ht="15.6" x14ac:dyDescent="0.3">
      <c r="A31" s="142" t="s">
        <v>236</v>
      </c>
      <c r="B31" s="93" t="s">
        <v>43</v>
      </c>
      <c r="C31" s="93" t="s">
        <v>45</v>
      </c>
      <c r="D31" s="93" t="s">
        <v>160</v>
      </c>
      <c r="E31" s="93" t="s">
        <v>233</v>
      </c>
      <c r="F31" s="93" t="s">
        <v>150</v>
      </c>
      <c r="G31" s="52">
        <v>25</v>
      </c>
      <c r="H31" s="94">
        <v>1000</v>
      </c>
    </row>
    <row r="32" spans="1:8" ht="15.6" x14ac:dyDescent="0.3">
      <c r="A32" s="142" t="s">
        <v>237</v>
      </c>
      <c r="B32" s="93" t="s">
        <v>43</v>
      </c>
      <c r="C32" s="93" t="s">
        <v>45</v>
      </c>
      <c r="D32" s="93" t="s">
        <v>160</v>
      </c>
      <c r="E32" s="93" t="s">
        <v>234</v>
      </c>
      <c r="F32" s="93" t="s">
        <v>150</v>
      </c>
      <c r="G32" s="52">
        <v>20</v>
      </c>
      <c r="H32" s="94">
        <v>1000</v>
      </c>
    </row>
    <row r="33" spans="1:8" ht="15.6" x14ac:dyDescent="0.3">
      <c r="A33" s="142" t="s">
        <v>237</v>
      </c>
      <c r="B33" s="93" t="s">
        <v>43</v>
      </c>
      <c r="C33" s="93" t="s">
        <v>45</v>
      </c>
      <c r="D33" s="93" t="s">
        <v>160</v>
      </c>
      <c r="E33" s="101" t="s">
        <v>233</v>
      </c>
      <c r="F33" s="101" t="s">
        <v>150</v>
      </c>
      <c r="G33" s="146">
        <v>25</v>
      </c>
      <c r="H33" s="147">
        <v>1000</v>
      </c>
    </row>
    <row r="34" spans="1:8" ht="15.6" x14ac:dyDescent="0.3">
      <c r="A34" s="8"/>
      <c r="B34" s="8"/>
      <c r="C34" s="8"/>
      <c r="D34" s="8"/>
      <c r="E34" s="8"/>
      <c r="F34" s="8"/>
      <c r="G34" s="8"/>
      <c r="H34" s="8"/>
    </row>
  </sheetData>
  <mergeCells count="3">
    <mergeCell ref="A1:H2"/>
    <mergeCell ref="A3:F24"/>
    <mergeCell ref="A25:H25"/>
  </mergeCells>
  <pageMargins left="0.7" right="0.7" top="0.75" bottom="0.75" header="0.3" footer="0.3"/>
  <pageSetup paperSize="9" orientation="portrait" horizontalDpi="4294967293"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topLeftCell="A66" workbookViewId="0">
      <selection activeCell="T24" sqref="T24"/>
    </sheetView>
  </sheetViews>
  <sheetFormatPr defaultRowHeight="14.4" x14ac:dyDescent="0.3"/>
  <cols>
    <col min="1" max="1" width="25.21875" customWidth="1"/>
    <col min="2" max="2" width="12.5546875" customWidth="1"/>
    <col min="3" max="3" width="13.6640625" bestFit="1" customWidth="1"/>
    <col min="4" max="4" width="12.5546875" customWidth="1"/>
    <col min="5" max="5" width="13.6640625" bestFit="1" customWidth="1"/>
  </cols>
  <sheetData>
    <row r="1" spans="1:16" ht="37.049999999999997" customHeight="1" x14ac:dyDescent="0.3">
      <c r="A1" s="313" t="s">
        <v>394</v>
      </c>
      <c r="B1" s="313"/>
      <c r="C1" s="313"/>
      <c r="D1" s="313"/>
      <c r="E1" s="313"/>
      <c r="F1" s="313"/>
      <c r="G1" s="313"/>
      <c r="H1" s="313"/>
      <c r="I1" s="313"/>
      <c r="J1" s="313"/>
      <c r="K1" s="313"/>
      <c r="L1" s="313"/>
      <c r="M1" s="313"/>
      <c r="N1" s="313"/>
      <c r="O1" s="313"/>
      <c r="P1" s="313"/>
    </row>
    <row r="11" spans="1:16" ht="18" x14ac:dyDescent="0.35">
      <c r="A11" s="7" t="s">
        <v>395</v>
      </c>
    </row>
    <row r="12" spans="1:16" ht="15.6" x14ac:dyDescent="0.3">
      <c r="A12" s="236" t="s">
        <v>396</v>
      </c>
    </row>
    <row r="13" spans="1:16" ht="15.6" x14ac:dyDescent="0.3">
      <c r="A13" s="236" t="s">
        <v>397</v>
      </c>
    </row>
    <row r="14" spans="1:16" ht="15.6" x14ac:dyDescent="0.3">
      <c r="A14" s="236" t="s">
        <v>398</v>
      </c>
    </row>
    <row r="16" spans="1:16" ht="18" x14ac:dyDescent="0.35">
      <c r="A16" s="7" t="s">
        <v>399</v>
      </c>
    </row>
    <row r="17" spans="1:7" ht="15.6" x14ac:dyDescent="0.3">
      <c r="A17" s="236" t="s">
        <v>400</v>
      </c>
      <c r="B17" s="312" t="s">
        <v>403</v>
      </c>
      <c r="C17" s="312"/>
      <c r="D17" s="359" t="s">
        <v>405</v>
      </c>
      <c r="E17" s="235"/>
      <c r="F17" s="235"/>
    </row>
    <row r="18" spans="1:7" ht="15.6" x14ac:dyDescent="0.3">
      <c r="A18" s="236" t="s">
        <v>401</v>
      </c>
      <c r="B18" s="312"/>
      <c r="C18" s="312"/>
      <c r="D18" s="359"/>
      <c r="E18" s="235"/>
      <c r="F18" s="235"/>
    </row>
    <row r="19" spans="1:7" ht="15.6" x14ac:dyDescent="0.3">
      <c r="A19" s="236" t="s">
        <v>402</v>
      </c>
      <c r="B19" s="360" t="s">
        <v>404</v>
      </c>
      <c r="C19" s="360"/>
      <c r="D19" s="359"/>
      <c r="G19" s="235"/>
    </row>
    <row r="21" spans="1:7" ht="18" x14ac:dyDescent="0.35">
      <c r="A21" s="7" t="s">
        <v>406</v>
      </c>
    </row>
    <row r="22" spans="1:7" ht="15.6" x14ac:dyDescent="0.3">
      <c r="A22" s="236" t="s">
        <v>407</v>
      </c>
    </row>
    <row r="23" spans="1:7" ht="15.6" x14ac:dyDescent="0.3">
      <c r="A23" s="236" t="s">
        <v>408</v>
      </c>
    </row>
    <row r="24" spans="1:7" ht="15.6" x14ac:dyDescent="0.3">
      <c r="A24" s="236" t="s">
        <v>409</v>
      </c>
    </row>
    <row r="25" spans="1:7" ht="15.6" x14ac:dyDescent="0.3">
      <c r="A25" s="236" t="s">
        <v>410</v>
      </c>
    </row>
    <row r="26" spans="1:7" ht="15.6" x14ac:dyDescent="0.3">
      <c r="A26" s="236" t="s">
        <v>411</v>
      </c>
    </row>
    <row r="27" spans="1:7" ht="15.6" x14ac:dyDescent="0.3">
      <c r="A27" s="236" t="s">
        <v>415</v>
      </c>
    </row>
    <row r="28" spans="1:7" ht="15.6" x14ac:dyDescent="0.3">
      <c r="A28" s="236" t="s">
        <v>412</v>
      </c>
    </row>
    <row r="29" spans="1:7" ht="15.6" x14ac:dyDescent="0.3">
      <c r="A29" s="236" t="s">
        <v>413</v>
      </c>
    </row>
    <row r="30" spans="1:7" ht="15.6" x14ac:dyDescent="0.3">
      <c r="A30" s="236" t="s">
        <v>414</v>
      </c>
    </row>
    <row r="31" spans="1:7" ht="15.6" x14ac:dyDescent="0.3">
      <c r="A31" s="236" t="s">
        <v>416</v>
      </c>
    </row>
    <row r="33" spans="1:1" ht="18" x14ac:dyDescent="0.35">
      <c r="A33" s="7" t="s">
        <v>417</v>
      </c>
    </row>
    <row r="34" spans="1:1" ht="15.6" x14ac:dyDescent="0.3">
      <c r="A34" s="236" t="s">
        <v>418</v>
      </c>
    </row>
    <row r="35" spans="1:1" ht="15.6" x14ac:dyDescent="0.3">
      <c r="A35" s="236" t="s">
        <v>419</v>
      </c>
    </row>
    <row r="36" spans="1:1" ht="15.6" x14ac:dyDescent="0.3">
      <c r="A36" s="236" t="s">
        <v>420</v>
      </c>
    </row>
    <row r="37" spans="1:1" ht="15.6" x14ac:dyDescent="0.3">
      <c r="A37" s="236" t="s">
        <v>421</v>
      </c>
    </row>
    <row r="38" spans="1:1" ht="15.6" x14ac:dyDescent="0.3">
      <c r="A38" s="236" t="s">
        <v>422</v>
      </c>
    </row>
    <row r="40" spans="1:1" ht="18" x14ac:dyDescent="0.35">
      <c r="A40" s="7" t="s">
        <v>423</v>
      </c>
    </row>
    <row r="41" spans="1:1" ht="15.6" x14ac:dyDescent="0.3">
      <c r="A41" s="236" t="s">
        <v>424</v>
      </c>
    </row>
    <row r="42" spans="1:1" ht="15.6" x14ac:dyDescent="0.3">
      <c r="A42" s="236" t="s">
        <v>425</v>
      </c>
    </row>
    <row r="44" spans="1:1" ht="18" x14ac:dyDescent="0.35">
      <c r="A44" s="7" t="s">
        <v>426</v>
      </c>
    </row>
    <row r="45" spans="1:1" ht="15.6" x14ac:dyDescent="0.3">
      <c r="A45" s="236" t="s">
        <v>427</v>
      </c>
    </row>
    <row r="46" spans="1:1" ht="15.6" x14ac:dyDescent="0.3">
      <c r="A46" s="236" t="s">
        <v>428</v>
      </c>
    </row>
    <row r="47" spans="1:1" ht="15.6" x14ac:dyDescent="0.3">
      <c r="A47" s="236" t="s">
        <v>429</v>
      </c>
    </row>
    <row r="49" spans="1:1" ht="18" x14ac:dyDescent="0.35">
      <c r="A49" s="7" t="s">
        <v>430</v>
      </c>
    </row>
    <row r="50" spans="1:1" ht="15.6" x14ac:dyDescent="0.3">
      <c r="A50" s="236" t="s">
        <v>431</v>
      </c>
    </row>
    <row r="51" spans="1:1" ht="15.6" x14ac:dyDescent="0.3">
      <c r="A51" s="236" t="s">
        <v>432</v>
      </c>
    </row>
    <row r="52" spans="1:1" ht="15.6" x14ac:dyDescent="0.3">
      <c r="A52" s="236" t="s">
        <v>433</v>
      </c>
    </row>
    <row r="53" spans="1:1" ht="15.6" x14ac:dyDescent="0.3">
      <c r="A53" s="236" t="s">
        <v>434</v>
      </c>
    </row>
    <row r="55" spans="1:1" ht="18" x14ac:dyDescent="0.35">
      <c r="A55" s="7" t="s">
        <v>435</v>
      </c>
    </row>
    <row r="56" spans="1:1" ht="15.6" x14ac:dyDescent="0.3">
      <c r="A56" s="236" t="s">
        <v>436</v>
      </c>
    </row>
    <row r="57" spans="1:1" ht="15.6" x14ac:dyDescent="0.3">
      <c r="A57" s="236" t="s">
        <v>437</v>
      </c>
    </row>
    <row r="58" spans="1:1" ht="15.6" x14ac:dyDescent="0.3">
      <c r="A58" s="236" t="s">
        <v>438</v>
      </c>
    </row>
    <row r="59" spans="1:1" ht="15.6" x14ac:dyDescent="0.3">
      <c r="A59" s="236" t="s">
        <v>439</v>
      </c>
    </row>
    <row r="60" spans="1:1" ht="15.6" x14ac:dyDescent="0.3">
      <c r="A60" s="236" t="s">
        <v>440</v>
      </c>
    </row>
    <row r="62" spans="1:1" ht="18" x14ac:dyDescent="0.35">
      <c r="A62" t="s">
        <v>441</v>
      </c>
    </row>
    <row r="63" spans="1:1" ht="15.6" x14ac:dyDescent="0.3">
      <c r="A63" s="236" t="s">
        <v>442</v>
      </c>
    </row>
    <row r="64" spans="1:1" ht="15.6" x14ac:dyDescent="0.3">
      <c r="A64" s="236" t="s">
        <v>443</v>
      </c>
    </row>
    <row r="65" spans="1:5" ht="15.6" x14ac:dyDescent="0.3">
      <c r="A65" s="236" t="s">
        <v>444</v>
      </c>
    </row>
    <row r="66" spans="1:5" ht="15.6" x14ac:dyDescent="0.3">
      <c r="A66" s="236" t="s">
        <v>445</v>
      </c>
    </row>
    <row r="68" spans="1:5" ht="18" x14ac:dyDescent="0.35">
      <c r="A68" t="s">
        <v>446</v>
      </c>
    </row>
    <row r="69" spans="1:5" ht="15.6" x14ac:dyDescent="0.3">
      <c r="A69" s="8" t="s">
        <v>447</v>
      </c>
    </row>
    <row r="70" spans="1:5" ht="15.6" x14ac:dyDescent="0.3">
      <c r="A70" s="236" t="s">
        <v>448</v>
      </c>
    </row>
    <row r="71" spans="1:5" ht="15.6" x14ac:dyDescent="0.3">
      <c r="A71" s="236" t="s">
        <v>460</v>
      </c>
    </row>
    <row r="72" spans="1:5" ht="15.6" x14ac:dyDescent="0.3">
      <c r="A72" s="236" t="s">
        <v>449</v>
      </c>
    </row>
    <row r="73" spans="1:5" ht="15.6" x14ac:dyDescent="0.3">
      <c r="A73" s="236" t="s">
        <v>450</v>
      </c>
    </row>
    <row r="74" spans="1:5" ht="15" thickBot="1" x14ac:dyDescent="0.35"/>
    <row r="75" spans="1:5" ht="25.8" customHeight="1" x14ac:dyDescent="0.3">
      <c r="B75" s="356" t="s">
        <v>451</v>
      </c>
      <c r="C75" s="357"/>
      <c r="D75" s="357" t="s">
        <v>454</v>
      </c>
      <c r="E75" s="358"/>
    </row>
    <row r="76" spans="1:5" ht="24.6" customHeight="1" thickBot="1" x14ac:dyDescent="0.35">
      <c r="B76" s="237" t="s">
        <v>452</v>
      </c>
      <c r="C76" s="238" t="s">
        <v>453</v>
      </c>
      <c r="D76" s="238" t="s">
        <v>455</v>
      </c>
      <c r="E76" s="239" t="s">
        <v>453</v>
      </c>
    </row>
    <row r="77" spans="1:5" ht="18.600000000000001" customHeight="1" x14ac:dyDescent="0.3">
      <c r="A77" s="243" t="s">
        <v>447</v>
      </c>
      <c r="B77" s="240">
        <v>4000</v>
      </c>
      <c r="C77" s="241">
        <v>4000</v>
      </c>
      <c r="D77" s="241">
        <v>4000</v>
      </c>
      <c r="E77" s="242">
        <v>4000</v>
      </c>
    </row>
    <row r="78" spans="1:5" ht="18.600000000000001" customHeight="1" x14ac:dyDescent="0.3">
      <c r="A78" s="244" t="s">
        <v>456</v>
      </c>
      <c r="B78" s="240">
        <v>2750</v>
      </c>
      <c r="C78" s="241">
        <v>1750</v>
      </c>
      <c r="D78" s="241">
        <v>3250</v>
      </c>
      <c r="E78" s="242">
        <v>2250</v>
      </c>
    </row>
    <row r="79" spans="1:5" ht="19.2" customHeight="1" thickBot="1" x14ac:dyDescent="0.35">
      <c r="A79" s="245" t="s">
        <v>457</v>
      </c>
      <c r="B79" s="246">
        <v>6750</v>
      </c>
      <c r="C79" s="247">
        <v>5750</v>
      </c>
      <c r="D79" s="247">
        <v>7250</v>
      </c>
      <c r="E79" s="248">
        <v>6250</v>
      </c>
    </row>
    <row r="80" spans="1:5" x14ac:dyDescent="0.3">
      <c r="A80" s="234" t="s">
        <v>459</v>
      </c>
    </row>
    <row r="81" spans="1:1" x14ac:dyDescent="0.3">
      <c r="A81" s="234" t="s">
        <v>458</v>
      </c>
    </row>
  </sheetData>
  <mergeCells count="6">
    <mergeCell ref="B75:C75"/>
    <mergeCell ref="D75:E75"/>
    <mergeCell ref="B17:C18"/>
    <mergeCell ref="D17:D19"/>
    <mergeCell ref="A1:P1"/>
    <mergeCell ref="B19:C19"/>
  </mergeCells>
  <pageMargins left="0.7" right="0.7" top="0.75" bottom="0.75" header="0.3" footer="0.3"/>
  <pageSetup paperSize="9" orientation="portrait" horizontalDpi="4294967293"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G13" sqref="G13"/>
    </sheetView>
  </sheetViews>
  <sheetFormatPr defaultColWidth="9.109375" defaultRowHeight="14.4" x14ac:dyDescent="0.3"/>
  <cols>
    <col min="1" max="1" width="21" style="10" customWidth="1"/>
    <col min="2" max="2" width="15.88671875" style="10" customWidth="1"/>
    <col min="3" max="16384" width="9.109375" style="10"/>
  </cols>
  <sheetData>
    <row r="1" spans="1:6" ht="25.8" x14ac:dyDescent="0.5">
      <c r="A1" s="364" t="s">
        <v>273</v>
      </c>
      <c r="B1" s="364"/>
      <c r="C1" s="364"/>
      <c r="D1" s="364"/>
      <c r="E1" s="364"/>
    </row>
    <row r="2" spans="1:6" ht="13.2" customHeight="1" x14ac:dyDescent="0.3">
      <c r="A2" s="362"/>
      <c r="B2" s="362"/>
      <c r="C2" s="362"/>
      <c r="D2" s="362"/>
      <c r="E2" s="362"/>
    </row>
    <row r="3" spans="1:6" ht="18" x14ac:dyDescent="0.35">
      <c r="A3" s="363" t="s">
        <v>278</v>
      </c>
      <c r="B3" s="363"/>
      <c r="C3" s="363"/>
      <c r="D3" s="363"/>
      <c r="E3" s="363"/>
    </row>
    <row r="4" spans="1:6" ht="15.6" x14ac:dyDescent="0.3">
      <c r="A4" s="365" t="s">
        <v>282</v>
      </c>
      <c r="B4" s="366"/>
      <c r="C4" s="366"/>
      <c r="D4" s="366"/>
      <c r="E4" s="367"/>
    </row>
    <row r="5" spans="1:6" ht="18" x14ac:dyDescent="0.35">
      <c r="A5" s="377" t="s">
        <v>467</v>
      </c>
      <c r="B5" s="377"/>
      <c r="C5" s="377"/>
      <c r="D5" s="377"/>
      <c r="E5" s="377"/>
    </row>
    <row r="6" spans="1:6" ht="18" x14ac:dyDescent="0.35">
      <c r="A6" s="378"/>
      <c r="B6" s="378"/>
      <c r="C6" s="378"/>
      <c r="D6" s="378"/>
      <c r="E6" s="378"/>
    </row>
    <row r="7" spans="1:6" ht="18.600000000000001" thickBot="1" x14ac:dyDescent="0.4">
      <c r="A7" s="363" t="s">
        <v>280</v>
      </c>
      <c r="B7" s="363"/>
      <c r="C7" s="363"/>
      <c r="D7" s="363"/>
      <c r="E7" s="363"/>
      <c r="F7" s="254"/>
    </row>
    <row r="8" spans="1:6" ht="15.6" x14ac:dyDescent="0.3">
      <c r="A8" s="368" t="s">
        <v>279</v>
      </c>
      <c r="B8" s="369"/>
      <c r="C8" s="369"/>
      <c r="D8" s="369"/>
      <c r="E8" s="370"/>
    </row>
    <row r="9" spans="1:6" ht="15.6" x14ac:dyDescent="0.3">
      <c r="A9" s="371" t="s">
        <v>275</v>
      </c>
      <c r="B9" s="372"/>
      <c r="C9" s="372"/>
      <c r="D9" s="372"/>
      <c r="E9" s="373"/>
    </row>
    <row r="10" spans="1:6" ht="15.6" x14ac:dyDescent="0.3">
      <c r="A10" s="371" t="s">
        <v>274</v>
      </c>
      <c r="B10" s="372"/>
      <c r="C10" s="372"/>
      <c r="D10" s="372"/>
      <c r="E10" s="373"/>
    </row>
    <row r="11" spans="1:6" ht="16.2" thickBot="1" x14ac:dyDescent="0.35">
      <c r="A11" s="374" t="s">
        <v>276</v>
      </c>
      <c r="B11" s="375"/>
      <c r="C11" s="375"/>
      <c r="D11" s="375"/>
      <c r="E11" s="376"/>
    </row>
    <row r="12" spans="1:6" x14ac:dyDescent="0.3">
      <c r="A12" s="379"/>
      <c r="B12" s="379"/>
      <c r="C12" s="379"/>
      <c r="D12" s="379"/>
      <c r="E12" s="379"/>
    </row>
    <row r="13" spans="1:6" ht="18.600000000000001" thickBot="1" x14ac:dyDescent="0.4">
      <c r="A13" s="363" t="s">
        <v>277</v>
      </c>
      <c r="B13" s="363"/>
      <c r="C13" s="363"/>
      <c r="D13" s="363"/>
      <c r="E13" s="363"/>
    </row>
    <row r="14" spans="1:6" ht="15.6" x14ac:dyDescent="0.3">
      <c r="A14" s="9" t="s">
        <v>283</v>
      </c>
      <c r="B14" s="148" t="s">
        <v>281</v>
      </c>
      <c r="C14" s="361"/>
      <c r="D14" s="362"/>
      <c r="E14" s="362"/>
    </row>
    <row r="15" spans="1:6" ht="15" thickBot="1" x14ac:dyDescent="0.35">
      <c r="A15" s="149" t="s">
        <v>284</v>
      </c>
      <c r="B15" s="150" t="s">
        <v>285</v>
      </c>
      <c r="C15" s="361"/>
      <c r="D15" s="362"/>
      <c r="E15" s="362"/>
    </row>
  </sheetData>
  <mergeCells count="15">
    <mergeCell ref="C14:E14"/>
    <mergeCell ref="C15:E15"/>
    <mergeCell ref="A13:E13"/>
    <mergeCell ref="A1:E1"/>
    <mergeCell ref="A4:E4"/>
    <mergeCell ref="A8:E8"/>
    <mergeCell ref="A9:E9"/>
    <mergeCell ref="A10:E10"/>
    <mergeCell ref="A11:E11"/>
    <mergeCell ref="A7:E7"/>
    <mergeCell ref="A3:E3"/>
    <mergeCell ref="A5:E5"/>
    <mergeCell ref="A2:E2"/>
    <mergeCell ref="A6:E6"/>
    <mergeCell ref="A12:E12"/>
  </mergeCells>
  <pageMargins left="0.7" right="0.7" top="0.75" bottom="0.75" header="0.3" footer="0.3"/>
  <pageSetup paperSize="9" orientation="portrait"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A2" sqref="A2:H2"/>
    </sheetView>
  </sheetViews>
  <sheetFormatPr defaultColWidth="11.44140625" defaultRowHeight="14.4" x14ac:dyDescent="0.3"/>
  <cols>
    <col min="1" max="1" width="27.6640625" style="10" bestFit="1" customWidth="1"/>
    <col min="2" max="2" width="32.109375" style="10" bestFit="1" customWidth="1"/>
    <col min="3" max="3" width="11.44140625" style="10"/>
    <col min="4" max="4" width="22.5546875" style="10" customWidth="1"/>
    <col min="5" max="5" width="14.109375" style="10" customWidth="1"/>
    <col min="6" max="7" width="11.5546875" style="10" bestFit="1" customWidth="1"/>
    <col min="8" max="16384" width="11.44140625" style="10"/>
  </cols>
  <sheetData>
    <row r="1" spans="1:10" ht="37.049999999999997" customHeight="1" x14ac:dyDescent="0.3">
      <c r="A1" s="321" t="s">
        <v>134</v>
      </c>
      <c r="B1" s="321"/>
      <c r="C1" s="321"/>
      <c r="D1" s="321"/>
      <c r="E1" s="321"/>
      <c r="F1" s="321"/>
      <c r="G1" s="321"/>
      <c r="H1" s="321"/>
      <c r="I1" s="5"/>
    </row>
    <row r="2" spans="1:10" ht="18" x14ac:dyDescent="0.3">
      <c r="A2" s="380" t="s">
        <v>381</v>
      </c>
      <c r="B2" s="380"/>
      <c r="C2" s="380"/>
      <c r="D2" s="380"/>
      <c r="E2" s="380"/>
      <c r="F2" s="380"/>
      <c r="G2" s="380"/>
      <c r="H2" s="380"/>
      <c r="I2" s="303"/>
      <c r="J2" s="5"/>
    </row>
    <row r="3" spans="1:10" ht="46.8" x14ac:dyDescent="0.3">
      <c r="A3" s="151" t="s">
        <v>133</v>
      </c>
      <c r="B3" s="44" t="s">
        <v>382</v>
      </c>
      <c r="C3" s="44" t="s">
        <v>135</v>
      </c>
      <c r="D3" s="44" t="s">
        <v>136</v>
      </c>
      <c r="E3" s="44" t="s">
        <v>250</v>
      </c>
      <c r="F3" s="44" t="s">
        <v>5</v>
      </c>
      <c r="G3" s="44" t="s">
        <v>137</v>
      </c>
      <c r="H3" s="47" t="s">
        <v>251</v>
      </c>
    </row>
    <row r="4" spans="1:10" ht="15.6" x14ac:dyDescent="0.3">
      <c r="A4" s="126" t="s">
        <v>138</v>
      </c>
      <c r="B4" s="127" t="s">
        <v>383</v>
      </c>
      <c r="C4" s="127" t="s">
        <v>120</v>
      </c>
      <c r="D4" s="127" t="s">
        <v>120</v>
      </c>
      <c r="E4" s="272">
        <v>500000</v>
      </c>
      <c r="F4" s="152">
        <v>18</v>
      </c>
      <c r="G4" s="152">
        <f>+E4/1000*F4</f>
        <v>9000</v>
      </c>
      <c r="H4" s="153" t="s">
        <v>252</v>
      </c>
    </row>
    <row r="5" spans="1:10" ht="15.6" x14ac:dyDescent="0.3">
      <c r="A5" s="126" t="s">
        <v>139</v>
      </c>
      <c r="B5" s="127" t="s">
        <v>383</v>
      </c>
      <c r="C5" s="127" t="s">
        <v>120</v>
      </c>
      <c r="D5" s="127" t="s">
        <v>120</v>
      </c>
      <c r="E5" s="272">
        <v>500000</v>
      </c>
      <c r="F5" s="152">
        <v>18</v>
      </c>
      <c r="G5" s="152">
        <f t="shared" ref="G5:G12" si="0">+E5/1000*F5</f>
        <v>9000</v>
      </c>
      <c r="H5" s="153" t="s">
        <v>252</v>
      </c>
    </row>
    <row r="6" spans="1:10" ht="15.6" x14ac:dyDescent="0.3">
      <c r="A6" s="126" t="s">
        <v>140</v>
      </c>
      <c r="B6" s="127" t="s">
        <v>383</v>
      </c>
      <c r="C6" s="127" t="s">
        <v>120</v>
      </c>
      <c r="D6" s="127" t="s">
        <v>120</v>
      </c>
      <c r="E6" s="272">
        <v>500000</v>
      </c>
      <c r="F6" s="152">
        <v>18</v>
      </c>
      <c r="G6" s="152">
        <f t="shared" si="0"/>
        <v>9000</v>
      </c>
      <c r="H6" s="153" t="s">
        <v>252</v>
      </c>
    </row>
    <row r="7" spans="1:10" ht="15.6" x14ac:dyDescent="0.3">
      <c r="A7" s="126" t="s">
        <v>377</v>
      </c>
      <c r="B7" s="127" t="s">
        <v>383</v>
      </c>
      <c r="C7" s="127" t="s">
        <v>120</v>
      </c>
      <c r="D7" s="127" t="s">
        <v>120</v>
      </c>
      <c r="E7" s="272">
        <v>500000</v>
      </c>
      <c r="F7" s="152">
        <v>18</v>
      </c>
      <c r="G7" s="152">
        <f t="shared" si="0"/>
        <v>9000</v>
      </c>
      <c r="H7" s="153" t="s">
        <v>252</v>
      </c>
    </row>
    <row r="8" spans="1:10" ht="15.6" x14ac:dyDescent="0.3">
      <c r="A8" s="126" t="s">
        <v>378</v>
      </c>
      <c r="B8" s="127" t="s">
        <v>383</v>
      </c>
      <c r="C8" s="127" t="s">
        <v>120</v>
      </c>
      <c r="D8" s="127" t="s">
        <v>120</v>
      </c>
      <c r="E8" s="272">
        <v>500000</v>
      </c>
      <c r="F8" s="152">
        <v>18</v>
      </c>
      <c r="G8" s="152">
        <f t="shared" si="0"/>
        <v>9000</v>
      </c>
      <c r="H8" s="153" t="s">
        <v>252</v>
      </c>
    </row>
    <row r="9" spans="1:10" ht="15.6" x14ac:dyDescent="0.3">
      <c r="A9" s="126" t="s">
        <v>141</v>
      </c>
      <c r="B9" s="127" t="s">
        <v>383</v>
      </c>
      <c r="C9" s="127" t="s">
        <v>120</v>
      </c>
      <c r="D9" s="127" t="s">
        <v>120</v>
      </c>
      <c r="E9" s="272">
        <v>500000</v>
      </c>
      <c r="F9" s="152">
        <v>18</v>
      </c>
      <c r="G9" s="152">
        <f t="shared" si="0"/>
        <v>9000</v>
      </c>
      <c r="H9" s="153" t="s">
        <v>252</v>
      </c>
    </row>
    <row r="10" spans="1:10" ht="15.6" x14ac:dyDescent="0.3">
      <c r="A10" s="126" t="s">
        <v>142</v>
      </c>
      <c r="B10" s="127" t="s">
        <v>383</v>
      </c>
      <c r="C10" s="127" t="s">
        <v>120</v>
      </c>
      <c r="D10" s="127" t="s">
        <v>120</v>
      </c>
      <c r="E10" s="272">
        <v>500000</v>
      </c>
      <c r="F10" s="152">
        <v>18</v>
      </c>
      <c r="G10" s="152">
        <f t="shared" si="0"/>
        <v>9000</v>
      </c>
      <c r="H10" s="153" t="s">
        <v>252</v>
      </c>
    </row>
    <row r="11" spans="1:10" ht="15.6" x14ac:dyDescent="0.3">
      <c r="A11" s="126" t="s">
        <v>143</v>
      </c>
      <c r="B11" s="127" t="s">
        <v>383</v>
      </c>
      <c r="C11" s="127" t="s">
        <v>120</v>
      </c>
      <c r="D11" s="127" t="s">
        <v>120</v>
      </c>
      <c r="E11" s="272">
        <v>500000</v>
      </c>
      <c r="F11" s="152">
        <v>18</v>
      </c>
      <c r="G11" s="152">
        <f t="shared" si="0"/>
        <v>9000</v>
      </c>
      <c r="H11" s="153" t="s">
        <v>252</v>
      </c>
    </row>
    <row r="12" spans="1:10" ht="15.6" x14ac:dyDescent="0.3">
      <c r="A12" s="126" t="s">
        <v>144</v>
      </c>
      <c r="B12" s="127" t="s">
        <v>383</v>
      </c>
      <c r="C12" s="127" t="s">
        <v>120</v>
      </c>
      <c r="D12" s="127" t="s">
        <v>120</v>
      </c>
      <c r="E12" s="272">
        <v>500000</v>
      </c>
      <c r="F12" s="152">
        <v>18</v>
      </c>
      <c r="G12" s="152">
        <f t="shared" si="0"/>
        <v>9000</v>
      </c>
      <c r="H12" s="153" t="s">
        <v>252</v>
      </c>
    </row>
  </sheetData>
  <mergeCells count="2">
    <mergeCell ref="A1:H1"/>
    <mergeCell ref="A2:H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showGridLines="0" zoomScaleNormal="100" workbookViewId="0">
      <pane ySplit="1" topLeftCell="A2" activePane="bottomLeft" state="frozen"/>
      <selection pane="bottomLeft" activeCell="A46" sqref="A46"/>
    </sheetView>
  </sheetViews>
  <sheetFormatPr defaultColWidth="8.6640625" defaultRowHeight="14.4" x14ac:dyDescent="0.3"/>
  <cols>
    <col min="1" max="1" width="48.6640625" style="179" customWidth="1"/>
    <col min="2" max="2" width="28.33203125" style="174" customWidth="1"/>
    <col min="3" max="5" width="15.6640625" style="175" customWidth="1"/>
    <col min="6" max="6" width="14.6640625" style="176" customWidth="1"/>
    <col min="7" max="7" width="14.6640625" style="177" customWidth="1"/>
    <col min="8" max="8" width="22.33203125" style="179" customWidth="1"/>
    <col min="9" max="13" width="8.6640625" style="179"/>
    <col min="14" max="14" width="17.33203125" style="179" customWidth="1"/>
    <col min="15" max="16384" width="8.6640625" style="179"/>
  </cols>
  <sheetData>
    <row r="1" spans="1:14" ht="51" customHeight="1" x14ac:dyDescent="0.3">
      <c r="A1" s="173" t="s">
        <v>462</v>
      </c>
      <c r="H1" s="178"/>
    </row>
    <row r="2" spans="1:14" x14ac:dyDescent="0.3">
      <c r="A2" s="180" t="s">
        <v>366</v>
      </c>
    </row>
    <row r="3" spans="1:14" x14ac:dyDescent="0.3">
      <c r="A3" s="181" t="s">
        <v>363</v>
      </c>
    </row>
    <row r="4" spans="1:14" x14ac:dyDescent="0.3">
      <c r="A4" s="180" t="s">
        <v>367</v>
      </c>
    </row>
    <row r="5" spans="1:14" s="182" customFormat="1" x14ac:dyDescent="0.3">
      <c r="C5" s="183"/>
      <c r="D5" s="184"/>
      <c r="E5" s="184"/>
      <c r="F5" s="185"/>
    </row>
    <row r="6" spans="1:14" s="182" customFormat="1" x14ac:dyDescent="0.3">
      <c r="A6" s="186" t="s">
        <v>298</v>
      </c>
      <c r="C6" s="183"/>
      <c r="D6" s="184"/>
      <c r="E6" s="184"/>
    </row>
    <row r="7" spans="1:14" s="182" customFormat="1" ht="28.95" customHeight="1" x14ac:dyDescent="0.3">
      <c r="A7" s="214" t="s">
        <v>299</v>
      </c>
      <c r="B7" s="215" t="s">
        <v>300</v>
      </c>
      <c r="C7" s="217" t="s">
        <v>365</v>
      </c>
      <c r="D7" s="216" t="s">
        <v>301</v>
      </c>
      <c r="E7" s="216" t="s">
        <v>111</v>
      </c>
      <c r="F7" s="381" t="s">
        <v>302</v>
      </c>
      <c r="G7" s="381"/>
      <c r="H7" s="381"/>
      <c r="I7" s="381"/>
      <c r="J7" s="381"/>
      <c r="K7" s="381"/>
      <c r="L7" s="381"/>
      <c r="M7" s="381"/>
      <c r="N7" s="381"/>
    </row>
    <row r="8" spans="1:14" s="182" customFormat="1" x14ac:dyDescent="0.3">
      <c r="A8" s="187" t="s">
        <v>303</v>
      </c>
      <c r="B8" s="188"/>
      <c r="C8" s="189">
        <v>-0.05</v>
      </c>
      <c r="D8" s="189">
        <f t="shared" ref="D8:E14" si="0">C8</f>
        <v>-0.05</v>
      </c>
      <c r="E8" s="189">
        <f t="shared" si="0"/>
        <v>-0.05</v>
      </c>
      <c r="F8" s="190" t="s">
        <v>304</v>
      </c>
      <c r="G8" s="187"/>
      <c r="H8" s="187"/>
      <c r="I8" s="187"/>
      <c r="J8" s="187"/>
      <c r="K8" s="187"/>
      <c r="L8" s="187"/>
      <c r="M8" s="187"/>
      <c r="N8" s="187"/>
    </row>
    <row r="9" spans="1:14" s="182" customFormat="1" x14ac:dyDescent="0.3">
      <c r="A9" s="187" t="s">
        <v>305</v>
      </c>
      <c r="B9" s="188"/>
      <c r="C9" s="189">
        <v>-0.05</v>
      </c>
      <c r="D9" s="189">
        <f t="shared" si="0"/>
        <v>-0.05</v>
      </c>
      <c r="E9" s="189">
        <f t="shared" si="0"/>
        <v>-0.05</v>
      </c>
      <c r="F9" s="190" t="s">
        <v>306</v>
      </c>
      <c r="G9" s="187"/>
      <c r="H9" s="187"/>
      <c r="I9" s="187"/>
      <c r="J9" s="187"/>
      <c r="K9" s="187"/>
      <c r="L9" s="187"/>
      <c r="M9" s="187"/>
      <c r="N9" s="187"/>
    </row>
    <row r="10" spans="1:14" s="182" customFormat="1" x14ac:dyDescent="0.3">
      <c r="A10" s="187" t="s">
        <v>307</v>
      </c>
      <c r="B10" s="188"/>
      <c r="C10" s="189">
        <v>-0.05</v>
      </c>
      <c r="D10" s="189">
        <f t="shared" si="0"/>
        <v>-0.05</v>
      </c>
      <c r="E10" s="189">
        <f t="shared" si="0"/>
        <v>-0.05</v>
      </c>
      <c r="F10" s="382" t="s">
        <v>308</v>
      </c>
      <c r="G10" s="382"/>
      <c r="H10" s="382"/>
      <c r="I10" s="382"/>
      <c r="J10" s="382"/>
      <c r="K10" s="382"/>
      <c r="L10" s="382"/>
      <c r="M10" s="382"/>
      <c r="N10" s="382"/>
    </row>
    <row r="11" spans="1:14" s="182" customFormat="1" x14ac:dyDescent="0.3">
      <c r="A11" s="383" t="s">
        <v>309</v>
      </c>
      <c r="B11" s="191">
        <v>20000</v>
      </c>
      <c r="C11" s="189">
        <v>2.5000000000000001E-2</v>
      </c>
      <c r="D11" s="189">
        <f t="shared" si="0"/>
        <v>2.5000000000000001E-2</v>
      </c>
      <c r="E11" s="189">
        <f t="shared" si="0"/>
        <v>2.5000000000000001E-2</v>
      </c>
      <c r="F11" s="382" t="s">
        <v>310</v>
      </c>
      <c r="G11" s="382"/>
      <c r="H11" s="382"/>
      <c r="I11" s="382"/>
      <c r="J11" s="382"/>
      <c r="K11" s="382"/>
      <c r="L11" s="382"/>
      <c r="M11" s="382"/>
      <c r="N11" s="382"/>
    </row>
    <row r="12" spans="1:14" s="182" customFormat="1" x14ac:dyDescent="0.3">
      <c r="A12" s="384"/>
      <c r="B12" s="191">
        <v>30000</v>
      </c>
      <c r="C12" s="189">
        <v>0.05</v>
      </c>
      <c r="D12" s="189">
        <f t="shared" si="0"/>
        <v>0.05</v>
      </c>
      <c r="E12" s="189">
        <f t="shared" si="0"/>
        <v>0.05</v>
      </c>
      <c r="F12" s="386"/>
      <c r="G12" s="386"/>
      <c r="H12" s="386"/>
      <c r="I12" s="386"/>
      <c r="J12" s="386"/>
      <c r="K12" s="386"/>
      <c r="L12" s="386"/>
      <c r="M12" s="386"/>
      <c r="N12" s="386"/>
    </row>
    <row r="13" spans="1:14" s="182" customFormat="1" x14ac:dyDescent="0.3">
      <c r="A13" s="384"/>
      <c r="B13" s="191">
        <v>40000</v>
      </c>
      <c r="C13" s="189">
        <v>0.1</v>
      </c>
      <c r="D13" s="189">
        <f t="shared" si="0"/>
        <v>0.1</v>
      </c>
      <c r="E13" s="189">
        <f t="shared" si="0"/>
        <v>0.1</v>
      </c>
      <c r="F13" s="386"/>
      <c r="G13" s="386"/>
      <c r="H13" s="386"/>
      <c r="I13" s="386"/>
      <c r="J13" s="386"/>
      <c r="K13" s="386"/>
      <c r="L13" s="386"/>
      <c r="M13" s="386"/>
      <c r="N13" s="386"/>
    </row>
    <row r="14" spans="1:14" s="182" customFormat="1" x14ac:dyDescent="0.3">
      <c r="A14" s="385"/>
      <c r="B14" s="191">
        <v>50000</v>
      </c>
      <c r="C14" s="189">
        <v>0.15</v>
      </c>
      <c r="D14" s="189">
        <f t="shared" si="0"/>
        <v>0.15</v>
      </c>
      <c r="E14" s="189">
        <f t="shared" si="0"/>
        <v>0.15</v>
      </c>
      <c r="F14" s="386"/>
      <c r="G14" s="386"/>
      <c r="H14" s="386"/>
      <c r="I14" s="386"/>
      <c r="J14" s="386"/>
      <c r="K14" s="386"/>
      <c r="L14" s="386"/>
      <c r="M14" s="386"/>
      <c r="N14" s="386"/>
    </row>
    <row r="15" spans="1:14" s="182" customFormat="1" x14ac:dyDescent="0.3">
      <c r="A15" s="383" t="s">
        <v>311</v>
      </c>
      <c r="B15" s="192" t="s">
        <v>312</v>
      </c>
      <c r="C15" s="189">
        <v>-0.3</v>
      </c>
      <c r="D15" s="189" t="s">
        <v>313</v>
      </c>
      <c r="E15" s="189">
        <v>-0.1</v>
      </c>
      <c r="F15" s="382" t="s">
        <v>314</v>
      </c>
      <c r="G15" s="382"/>
      <c r="H15" s="382"/>
      <c r="I15" s="382"/>
      <c r="J15" s="382"/>
      <c r="K15" s="382"/>
      <c r="L15" s="382"/>
      <c r="M15" s="382"/>
      <c r="N15" s="382"/>
    </row>
    <row r="16" spans="1:14" s="182" customFormat="1" x14ac:dyDescent="0.3">
      <c r="A16" s="384"/>
      <c r="B16" s="192" t="s">
        <v>315</v>
      </c>
      <c r="C16" s="189">
        <v>-0.3</v>
      </c>
      <c r="D16" s="189">
        <f>C16/2</f>
        <v>-0.15</v>
      </c>
      <c r="E16" s="189">
        <v>-0.1</v>
      </c>
      <c r="F16" s="382"/>
      <c r="G16" s="382"/>
      <c r="H16" s="382"/>
      <c r="I16" s="382"/>
      <c r="J16" s="382"/>
      <c r="K16" s="382"/>
      <c r="L16" s="382"/>
      <c r="M16" s="382"/>
      <c r="N16" s="382"/>
    </row>
    <row r="17" spans="1:14" s="182" customFormat="1" x14ac:dyDescent="0.3">
      <c r="A17" s="385"/>
      <c r="B17" s="192" t="s">
        <v>316</v>
      </c>
      <c r="C17" s="189">
        <v>-0.5</v>
      </c>
      <c r="D17" s="189">
        <f>C17/2</f>
        <v>-0.25</v>
      </c>
      <c r="E17" s="189">
        <v>-0.1</v>
      </c>
      <c r="F17" s="382"/>
      <c r="G17" s="382"/>
      <c r="H17" s="382"/>
      <c r="I17" s="382"/>
      <c r="J17" s="382"/>
      <c r="K17" s="382"/>
      <c r="L17" s="382"/>
      <c r="M17" s="382"/>
      <c r="N17" s="382"/>
    </row>
    <row r="18" spans="1:14" s="182" customFormat="1" x14ac:dyDescent="0.3">
      <c r="A18" s="383" t="s">
        <v>317</v>
      </c>
      <c r="B18" s="192" t="s">
        <v>318</v>
      </c>
      <c r="C18" s="189">
        <v>-0.25</v>
      </c>
      <c r="D18" s="189">
        <v>0</v>
      </c>
      <c r="E18" s="189">
        <v>0</v>
      </c>
      <c r="F18" s="382"/>
      <c r="G18" s="382"/>
      <c r="H18" s="382"/>
      <c r="I18" s="382"/>
      <c r="J18" s="382"/>
      <c r="K18" s="382"/>
      <c r="L18" s="382"/>
      <c r="M18" s="382"/>
      <c r="N18" s="382"/>
    </row>
    <row r="19" spans="1:14" s="182" customFormat="1" x14ac:dyDescent="0.3">
      <c r="A19" s="385"/>
      <c r="B19" s="192" t="s">
        <v>319</v>
      </c>
      <c r="C19" s="189">
        <v>-0.5</v>
      </c>
      <c r="D19" s="189">
        <v>0</v>
      </c>
      <c r="E19" s="189">
        <v>0</v>
      </c>
      <c r="F19" s="382"/>
      <c r="G19" s="382"/>
      <c r="H19" s="382"/>
      <c r="I19" s="382"/>
      <c r="J19" s="382"/>
      <c r="K19" s="382"/>
      <c r="L19" s="382"/>
      <c r="M19" s="382"/>
      <c r="N19" s="382"/>
    </row>
    <row r="20" spans="1:14" s="182" customFormat="1" x14ac:dyDescent="0.3">
      <c r="A20" s="193" t="s">
        <v>362</v>
      </c>
      <c r="B20" s="194"/>
      <c r="C20" s="183"/>
      <c r="D20" s="183"/>
      <c r="E20" s="183"/>
    </row>
    <row r="21" spans="1:14" s="182" customFormat="1" x14ac:dyDescent="0.3">
      <c r="A21" s="194"/>
      <c r="B21" s="194"/>
      <c r="C21" s="183"/>
      <c r="D21" s="183"/>
      <c r="E21" s="183"/>
    </row>
    <row r="22" spans="1:14" x14ac:dyDescent="0.3">
      <c r="A22" s="186" t="s">
        <v>320</v>
      </c>
      <c r="B22" s="197"/>
      <c r="C22" s="197"/>
      <c r="D22" s="197"/>
      <c r="E22" s="197"/>
      <c r="F22" s="197"/>
      <c r="G22" s="197"/>
      <c r="H22" s="197"/>
      <c r="I22" s="197"/>
      <c r="J22" s="197"/>
      <c r="K22" s="197"/>
      <c r="L22" s="197"/>
      <c r="M22" s="197"/>
    </row>
    <row r="23" spans="1:14" x14ac:dyDescent="0.3">
      <c r="A23" s="388" t="s">
        <v>364</v>
      </c>
      <c r="B23" s="388"/>
      <c r="C23" s="388"/>
      <c r="D23" s="388"/>
      <c r="E23" s="388"/>
      <c r="F23" s="388"/>
      <c r="G23" s="388"/>
      <c r="H23" s="388"/>
      <c r="I23" s="388"/>
      <c r="J23" s="388"/>
      <c r="K23" s="388"/>
      <c r="L23" s="388"/>
      <c r="M23" s="388"/>
      <c r="N23" s="198"/>
    </row>
    <row r="24" spans="1:14" ht="15" customHeight="1" x14ac:dyDescent="0.3">
      <c r="A24" s="388" t="s">
        <v>321</v>
      </c>
      <c r="B24" s="388"/>
      <c r="C24" s="388"/>
      <c r="D24" s="388"/>
      <c r="E24" s="388"/>
      <c r="F24" s="388"/>
      <c r="G24" s="388"/>
      <c r="H24" s="388"/>
      <c r="I24" s="199"/>
      <c r="J24" s="199"/>
      <c r="K24" s="199"/>
      <c r="L24" s="199"/>
      <c r="M24" s="197"/>
    </row>
    <row r="25" spans="1:14" x14ac:dyDescent="0.3">
      <c r="A25" s="389" t="s">
        <v>322</v>
      </c>
      <c r="B25" s="389"/>
      <c r="C25" s="389"/>
      <c r="D25" s="389"/>
      <c r="E25" s="389"/>
      <c r="F25" s="389"/>
      <c r="G25" s="389"/>
      <c r="H25" s="389"/>
      <c r="I25" s="197"/>
      <c r="J25" s="197"/>
      <c r="K25" s="197"/>
      <c r="L25" s="197"/>
      <c r="M25" s="197"/>
    </row>
    <row r="26" spans="1:14" x14ac:dyDescent="0.3">
      <c r="A26" s="182"/>
      <c r="B26" s="194"/>
      <c r="C26" s="183"/>
      <c r="D26" s="183"/>
      <c r="E26" s="183"/>
      <c r="F26" s="195"/>
      <c r="G26" s="196"/>
      <c r="H26" s="182"/>
    </row>
    <row r="27" spans="1:14" x14ac:dyDescent="0.3">
      <c r="A27" s="186" t="s">
        <v>323</v>
      </c>
      <c r="B27" s="200"/>
      <c r="C27" s="201"/>
      <c r="D27" s="201"/>
      <c r="E27" s="201"/>
      <c r="F27" s="200"/>
      <c r="G27" s="202"/>
      <c r="H27" s="203"/>
      <c r="I27" s="197"/>
      <c r="J27" s="197"/>
    </row>
    <row r="28" spans="1:14" x14ac:dyDescent="0.3">
      <c r="A28" s="204" t="s">
        <v>368</v>
      </c>
      <c r="B28" s="204" t="s">
        <v>324</v>
      </c>
      <c r="C28" s="205"/>
      <c r="D28" s="205"/>
      <c r="E28" s="205"/>
      <c r="F28" s="204"/>
      <c r="G28" s="204"/>
      <c r="H28" s="193"/>
      <c r="I28" s="197"/>
      <c r="J28" s="197"/>
    </row>
    <row r="29" spans="1:14" x14ac:dyDescent="0.3">
      <c r="A29" s="204" t="s">
        <v>369</v>
      </c>
      <c r="B29" s="204" t="s">
        <v>370</v>
      </c>
      <c r="C29" s="205"/>
      <c r="D29" s="205"/>
      <c r="E29" s="205"/>
      <c r="F29" s="204"/>
      <c r="G29" s="204"/>
      <c r="H29" s="193"/>
      <c r="I29" s="197"/>
      <c r="J29" s="197"/>
    </row>
    <row r="30" spans="1:14" x14ac:dyDescent="0.3">
      <c r="A30" s="204" t="s">
        <v>325</v>
      </c>
      <c r="B30" s="206" t="s">
        <v>326</v>
      </c>
      <c r="C30" s="197"/>
      <c r="D30" s="205"/>
      <c r="E30" s="205"/>
      <c r="F30" s="204"/>
      <c r="G30" s="204"/>
      <c r="H30" s="193"/>
      <c r="I30" s="197"/>
      <c r="J30" s="197"/>
    </row>
    <row r="31" spans="1:14" x14ac:dyDescent="0.3">
      <c r="A31" s="204" t="s">
        <v>327</v>
      </c>
      <c r="B31" s="206" t="s">
        <v>328</v>
      </c>
      <c r="C31" s="197"/>
      <c r="D31" s="205"/>
      <c r="E31" s="205"/>
      <c r="F31" s="204"/>
      <c r="G31" s="204"/>
      <c r="H31" s="193"/>
      <c r="I31" s="197"/>
      <c r="J31" s="197"/>
    </row>
    <row r="32" spans="1:14" x14ac:dyDescent="0.3">
      <c r="A32" s="204" t="s">
        <v>329</v>
      </c>
      <c r="B32" s="206" t="s">
        <v>330</v>
      </c>
      <c r="C32" s="197"/>
      <c r="D32" s="205"/>
      <c r="E32" s="205"/>
      <c r="F32" s="204"/>
      <c r="G32" s="204"/>
      <c r="H32" s="193"/>
      <c r="I32" s="197"/>
      <c r="J32" s="197"/>
    </row>
    <row r="33" spans="1:10" x14ac:dyDescent="0.3">
      <c r="A33" s="204" t="s">
        <v>331</v>
      </c>
      <c r="B33" s="206" t="s">
        <v>332</v>
      </c>
      <c r="C33" s="197"/>
      <c r="D33" s="205"/>
      <c r="E33" s="205"/>
      <c r="F33" s="204"/>
      <c r="G33" s="204"/>
      <c r="H33" s="193"/>
      <c r="I33" s="197"/>
      <c r="J33" s="197"/>
    </row>
    <row r="34" spans="1:10" x14ac:dyDescent="0.3">
      <c r="A34" s="204" t="s">
        <v>333</v>
      </c>
      <c r="B34" s="206" t="s">
        <v>334</v>
      </c>
      <c r="C34" s="197"/>
      <c r="D34" s="205"/>
      <c r="E34" s="205"/>
      <c r="F34" s="204"/>
      <c r="G34" s="204"/>
      <c r="H34" s="193"/>
      <c r="I34" s="197"/>
      <c r="J34" s="197"/>
    </row>
    <row r="35" spans="1:10" x14ac:dyDescent="0.3">
      <c r="A35" s="204" t="s">
        <v>335</v>
      </c>
      <c r="B35" s="206" t="s">
        <v>336</v>
      </c>
      <c r="C35" s="197"/>
      <c r="D35" s="205"/>
      <c r="E35" s="205"/>
      <c r="F35" s="204"/>
      <c r="G35" s="204"/>
      <c r="H35" s="193"/>
      <c r="I35" s="197"/>
      <c r="J35" s="197"/>
    </row>
    <row r="36" spans="1:10" x14ac:dyDescent="0.3">
      <c r="A36" s="204" t="s">
        <v>337</v>
      </c>
      <c r="B36" s="206" t="s">
        <v>338</v>
      </c>
      <c r="C36" s="197"/>
      <c r="D36" s="205"/>
      <c r="E36" s="205"/>
      <c r="F36" s="204"/>
      <c r="G36" s="204"/>
      <c r="H36" s="193"/>
      <c r="I36" s="197"/>
      <c r="J36" s="197"/>
    </row>
    <row r="37" spans="1:10" x14ac:dyDescent="0.3">
      <c r="A37" s="203"/>
      <c r="B37" s="200"/>
      <c r="C37" s="201"/>
      <c r="D37" s="201"/>
      <c r="E37" s="201"/>
      <c r="F37" s="200"/>
      <c r="G37" s="202"/>
      <c r="H37" s="193"/>
      <c r="I37" s="197"/>
      <c r="J37" s="197"/>
    </row>
    <row r="38" spans="1:10" x14ac:dyDescent="0.3">
      <c r="A38" s="186" t="s">
        <v>495</v>
      </c>
      <c r="B38" s="200"/>
      <c r="C38" s="201"/>
      <c r="D38" s="201"/>
      <c r="E38" s="201"/>
      <c r="F38" s="200"/>
      <c r="G38" s="202"/>
      <c r="H38" s="193"/>
      <c r="I38" s="197"/>
      <c r="J38" s="197"/>
    </row>
    <row r="39" spans="1:10" x14ac:dyDescent="0.3">
      <c r="A39" s="203" t="s">
        <v>339</v>
      </c>
      <c r="B39" s="200" t="s">
        <v>340</v>
      </c>
      <c r="C39" s="201"/>
      <c r="D39" s="201"/>
      <c r="E39" s="201"/>
      <c r="F39" s="200"/>
      <c r="G39" s="202"/>
      <c r="H39" s="193"/>
      <c r="I39" s="197"/>
      <c r="J39" s="197"/>
    </row>
    <row r="40" spans="1:10" x14ac:dyDescent="0.3">
      <c r="A40" s="203" t="s">
        <v>341</v>
      </c>
      <c r="B40" s="200" t="s">
        <v>340</v>
      </c>
      <c r="C40" s="201"/>
      <c r="D40" s="201"/>
      <c r="E40" s="201"/>
      <c r="F40" s="200"/>
      <c r="G40" s="202"/>
      <c r="H40" s="193"/>
      <c r="I40" s="197"/>
      <c r="J40" s="197"/>
    </row>
    <row r="41" spans="1:10" x14ac:dyDescent="0.3">
      <c r="A41" s="203" t="s">
        <v>342</v>
      </c>
      <c r="B41" s="200" t="s">
        <v>340</v>
      </c>
      <c r="C41" s="201"/>
      <c r="D41" s="201"/>
      <c r="E41" s="201"/>
      <c r="F41" s="200"/>
      <c r="G41" s="202"/>
      <c r="H41" s="193"/>
      <c r="I41" s="197"/>
      <c r="J41" s="197"/>
    </row>
    <row r="42" spans="1:10" x14ac:dyDescent="0.3">
      <c r="A42" s="203" t="s">
        <v>343</v>
      </c>
      <c r="B42" s="200" t="s">
        <v>340</v>
      </c>
      <c r="C42" s="201"/>
      <c r="D42" s="201"/>
      <c r="E42" s="201"/>
      <c r="F42" s="200"/>
      <c r="G42" s="202"/>
      <c r="H42" s="193"/>
      <c r="I42" s="197"/>
      <c r="J42" s="197"/>
    </row>
    <row r="43" spans="1:10" x14ac:dyDescent="0.3">
      <c r="A43" s="193" t="s">
        <v>344</v>
      </c>
      <c r="B43" s="200"/>
      <c r="C43" s="201"/>
      <c r="D43" s="201"/>
      <c r="E43" s="201"/>
      <c r="F43" s="200"/>
      <c r="G43" s="202"/>
      <c r="H43" s="203"/>
      <c r="I43" s="197"/>
      <c r="J43" s="197"/>
    </row>
    <row r="44" spans="1:10" x14ac:dyDescent="0.3">
      <c r="A44" s="193" t="s">
        <v>494</v>
      </c>
      <c r="B44" s="200"/>
      <c r="C44" s="201"/>
      <c r="D44" s="201"/>
      <c r="E44" s="201"/>
      <c r="F44" s="200"/>
      <c r="G44" s="202"/>
      <c r="H44" s="203"/>
      <c r="I44" s="197"/>
      <c r="J44" s="197"/>
    </row>
    <row r="45" spans="1:10" x14ac:dyDescent="0.3">
      <c r="A45" s="203"/>
      <c r="B45" s="200"/>
      <c r="C45" s="201"/>
      <c r="D45" s="201"/>
      <c r="E45" s="201"/>
      <c r="F45" s="200"/>
      <c r="G45" s="202"/>
      <c r="H45" s="203"/>
      <c r="I45" s="197"/>
      <c r="J45" s="197"/>
    </row>
    <row r="46" spans="1:10" x14ac:dyDescent="0.3">
      <c r="A46" s="207" t="s">
        <v>345</v>
      </c>
      <c r="B46" s="200"/>
      <c r="C46" s="201"/>
      <c r="D46" s="201"/>
      <c r="E46" s="201"/>
      <c r="F46" s="200"/>
      <c r="G46" s="202"/>
      <c r="H46" s="203"/>
      <c r="I46" s="197"/>
      <c r="J46" s="197"/>
    </row>
    <row r="47" spans="1:10" x14ac:dyDescent="0.3">
      <c r="A47" s="200" t="s">
        <v>346</v>
      </c>
      <c r="B47" s="200"/>
      <c r="C47" s="201"/>
      <c r="D47" s="201"/>
      <c r="E47" s="201"/>
      <c r="F47" s="200"/>
      <c r="G47" s="202"/>
      <c r="H47" s="203"/>
      <c r="I47" s="197"/>
      <c r="J47" s="197"/>
    </row>
    <row r="48" spans="1:10" x14ac:dyDescent="0.3">
      <c r="A48" s="200" t="s">
        <v>371</v>
      </c>
      <c r="B48" s="200"/>
      <c r="C48" s="201"/>
      <c r="D48" s="201"/>
      <c r="E48" s="201"/>
      <c r="F48" s="200"/>
      <c r="G48" s="202"/>
      <c r="H48" s="203"/>
      <c r="I48" s="197"/>
      <c r="J48" s="197"/>
    </row>
    <row r="49" spans="1:8" x14ac:dyDescent="0.3">
      <c r="A49" s="208" t="s">
        <v>347</v>
      </c>
      <c r="B49" s="194"/>
      <c r="C49" s="183"/>
      <c r="D49" s="183"/>
      <c r="E49" s="183"/>
      <c r="F49" s="195"/>
      <c r="G49" s="196"/>
      <c r="H49" s="182"/>
    </row>
    <row r="50" spans="1:8" x14ac:dyDescent="0.3">
      <c r="A50" s="182"/>
      <c r="B50" s="194"/>
      <c r="C50" s="183"/>
      <c r="D50" s="183"/>
      <c r="E50" s="183"/>
      <c r="F50" s="195"/>
      <c r="G50" s="196"/>
      <c r="H50" s="182"/>
    </row>
    <row r="51" spans="1:8" x14ac:dyDescent="0.3">
      <c r="A51" s="186" t="s">
        <v>348</v>
      </c>
      <c r="B51" s="200"/>
      <c r="C51" s="201"/>
      <c r="D51" s="201"/>
      <c r="E51" s="201"/>
      <c r="F51" s="200"/>
      <c r="G51" s="202"/>
      <c r="H51" s="203"/>
    </row>
    <row r="52" spans="1:8" x14ac:dyDescent="0.3">
      <c r="A52" s="387" t="s">
        <v>349</v>
      </c>
      <c r="B52" s="387"/>
      <c r="C52" s="387"/>
      <c r="D52" s="387"/>
      <c r="E52" s="387"/>
      <c r="F52" s="387"/>
      <c r="G52" s="387"/>
      <c r="H52" s="387"/>
    </row>
    <row r="53" spans="1:8" x14ac:dyDescent="0.3">
      <c r="A53" s="209" t="s">
        <v>372</v>
      </c>
      <c r="B53" s="210"/>
      <c r="C53" s="211"/>
      <c r="D53" s="211"/>
      <c r="E53" s="211"/>
      <c r="F53" s="210"/>
      <c r="G53" s="210"/>
      <c r="H53" s="210"/>
    </row>
    <row r="54" spans="1:8" x14ac:dyDescent="0.3">
      <c r="A54" s="203" t="s">
        <v>373</v>
      </c>
      <c r="B54" s="200"/>
      <c r="C54" s="201"/>
      <c r="D54" s="201"/>
      <c r="E54" s="201"/>
      <c r="F54" s="202"/>
      <c r="G54" s="202"/>
      <c r="H54" s="200"/>
    </row>
    <row r="55" spans="1:8" x14ac:dyDescent="0.3">
      <c r="A55" s="203" t="s">
        <v>350</v>
      </c>
      <c r="B55" s="200"/>
      <c r="C55" s="201"/>
      <c r="D55" s="201"/>
      <c r="E55" s="201"/>
      <c r="F55" s="202"/>
      <c r="G55" s="202"/>
      <c r="H55" s="200"/>
    </row>
    <row r="56" spans="1:8" x14ac:dyDescent="0.3">
      <c r="A56" s="203"/>
      <c r="B56" s="200"/>
      <c r="C56" s="201"/>
      <c r="D56" s="201"/>
      <c r="E56" s="201"/>
      <c r="F56" s="202"/>
      <c r="G56" s="202"/>
      <c r="H56" s="200"/>
    </row>
    <row r="57" spans="1:8" x14ac:dyDescent="0.3">
      <c r="A57" s="186" t="s">
        <v>351</v>
      </c>
    </row>
    <row r="58" spans="1:8" x14ac:dyDescent="0.3">
      <c r="A58" s="209" t="s">
        <v>374</v>
      </c>
    </row>
    <row r="59" spans="1:8" x14ac:dyDescent="0.3">
      <c r="A59" s="209" t="s">
        <v>352</v>
      </c>
    </row>
    <row r="61" spans="1:8" x14ac:dyDescent="0.3">
      <c r="A61" s="212" t="s">
        <v>353</v>
      </c>
    </row>
    <row r="62" spans="1:8" x14ac:dyDescent="0.3">
      <c r="A62" s="209" t="s">
        <v>354</v>
      </c>
    </row>
    <row r="63" spans="1:8" x14ac:dyDescent="0.3">
      <c r="A63" s="209" t="s">
        <v>375</v>
      </c>
    </row>
    <row r="64" spans="1:8" x14ac:dyDescent="0.3">
      <c r="A64" s="209" t="s">
        <v>355</v>
      </c>
    </row>
    <row r="65" spans="1:14" s="174" customFormat="1" x14ac:dyDescent="0.3">
      <c r="A65" s="209" t="s">
        <v>356</v>
      </c>
      <c r="C65" s="175"/>
      <c r="D65" s="175"/>
      <c r="E65" s="175"/>
      <c r="F65" s="176"/>
      <c r="G65" s="177"/>
      <c r="H65" s="179"/>
      <c r="I65" s="179"/>
      <c r="J65" s="179"/>
      <c r="K65" s="179"/>
      <c r="L65" s="179"/>
      <c r="M65" s="179"/>
      <c r="N65" s="179"/>
    </row>
    <row r="66" spans="1:14" s="174" customFormat="1" x14ac:dyDescent="0.3">
      <c r="A66" s="212" t="s">
        <v>357</v>
      </c>
      <c r="C66" s="175"/>
      <c r="D66" s="175"/>
      <c r="E66" s="175"/>
      <c r="F66" s="176"/>
      <c r="G66" s="177"/>
      <c r="H66" s="179"/>
      <c r="I66" s="179"/>
      <c r="J66" s="179"/>
      <c r="K66" s="179"/>
      <c r="L66" s="179"/>
      <c r="M66" s="179"/>
      <c r="N66" s="179"/>
    </row>
    <row r="67" spans="1:14" s="174" customFormat="1" x14ac:dyDescent="0.3">
      <c r="A67" t="s">
        <v>376</v>
      </c>
      <c r="C67" s="175"/>
      <c r="D67" s="175"/>
      <c r="E67" s="175"/>
      <c r="F67" s="176"/>
      <c r="G67" s="177"/>
      <c r="H67" s="179"/>
      <c r="I67" s="179"/>
      <c r="J67" s="179"/>
      <c r="K67" s="179"/>
      <c r="L67" s="179"/>
      <c r="M67" s="179"/>
      <c r="N67" s="179"/>
    </row>
    <row r="68" spans="1:14" s="174" customFormat="1" x14ac:dyDescent="0.3">
      <c r="A68" s="212" t="s">
        <v>358</v>
      </c>
      <c r="C68" s="175"/>
      <c r="D68" s="175"/>
      <c r="E68" s="175"/>
      <c r="F68" s="176"/>
      <c r="G68" s="177"/>
      <c r="H68" s="179"/>
      <c r="I68" s="179"/>
      <c r="J68" s="179"/>
      <c r="K68" s="179"/>
      <c r="L68" s="179"/>
      <c r="M68" s="179"/>
      <c r="N68" s="179"/>
    </row>
    <row r="69" spans="1:14" s="174" customFormat="1" x14ac:dyDescent="0.3">
      <c r="A69" t="s">
        <v>359</v>
      </c>
      <c r="C69" s="175"/>
      <c r="D69" s="175"/>
      <c r="E69" s="175"/>
      <c r="F69" s="176"/>
      <c r="G69" s="177"/>
      <c r="H69" s="179"/>
      <c r="I69" s="179"/>
      <c r="J69" s="179"/>
      <c r="K69" s="179"/>
      <c r="L69" s="179"/>
      <c r="M69" s="179"/>
      <c r="N69" s="179"/>
    </row>
    <row r="70" spans="1:14" s="174" customFormat="1" x14ac:dyDescent="0.3">
      <c r="A70" t="s">
        <v>360</v>
      </c>
      <c r="C70" s="175"/>
      <c r="D70" s="175"/>
      <c r="E70" s="175"/>
      <c r="F70" s="176"/>
      <c r="G70" s="177"/>
      <c r="H70" s="179"/>
      <c r="I70" s="179"/>
      <c r="J70" s="179"/>
      <c r="K70" s="179"/>
      <c r="L70" s="179"/>
      <c r="M70" s="179"/>
      <c r="N70" s="179"/>
    </row>
    <row r="72" spans="1:14" s="174" customFormat="1" x14ac:dyDescent="0.3">
      <c r="A72" s="213" t="s">
        <v>361</v>
      </c>
      <c r="C72" s="175"/>
      <c r="D72" s="175"/>
      <c r="E72" s="175"/>
      <c r="F72" s="176"/>
      <c r="G72" s="177"/>
      <c r="H72" s="179"/>
      <c r="I72" s="179"/>
      <c r="J72" s="179"/>
      <c r="K72" s="179"/>
      <c r="L72" s="179"/>
      <c r="M72" s="179"/>
      <c r="N72" s="179"/>
    </row>
  </sheetData>
  <mergeCells count="14">
    <mergeCell ref="A52:H52"/>
    <mergeCell ref="A15:A17"/>
    <mergeCell ref="F15:N19"/>
    <mergeCell ref="A18:A19"/>
    <mergeCell ref="A23:M23"/>
    <mergeCell ref="A24:H24"/>
    <mergeCell ref="A25:H25"/>
    <mergeCell ref="F7:N7"/>
    <mergeCell ref="F10:N10"/>
    <mergeCell ref="A11:A14"/>
    <mergeCell ref="F11:N11"/>
    <mergeCell ref="F12:N12"/>
    <mergeCell ref="F13:N13"/>
    <mergeCell ref="F14:N14"/>
  </mergeCells>
  <pageMargins left="0.70866141732283472" right="0.70866141732283472" top="0.74803149606299213" bottom="0.74803149606299213" header="0.31496062992125984" footer="0.31496062992125984"/>
  <pageSetup paperSize="8" scale="57" orientation="landscape" r:id="rId1"/>
  <headerFooter alignWithMargins="0">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3"/>
  <sheetViews>
    <sheetView topLeftCell="A11" zoomScaleNormal="100" workbookViewId="0">
      <selection activeCell="H4" sqref="H4:H75"/>
    </sheetView>
  </sheetViews>
  <sheetFormatPr defaultColWidth="11.44140625" defaultRowHeight="14.4" x14ac:dyDescent="0.3"/>
  <cols>
    <col min="1" max="1" width="30.5546875" style="10" bestFit="1" customWidth="1"/>
    <col min="2" max="2" width="21.88671875" style="10" customWidth="1"/>
    <col min="3" max="3" width="7" style="10" customWidth="1"/>
    <col min="4" max="4" width="17.44140625" style="10" customWidth="1"/>
    <col min="5" max="5" width="24.5546875" style="10" customWidth="1"/>
    <col min="6" max="6" width="11.44140625" style="10" customWidth="1"/>
    <col min="7" max="7" width="11.44140625" style="41" customWidth="1"/>
    <col min="8" max="8" width="15.109375" style="42" customWidth="1"/>
    <col min="9" max="9" width="11.33203125" style="18" customWidth="1"/>
    <col min="10" max="10" width="11.44140625" style="2" customWidth="1"/>
    <col min="11" max="11" width="11.33203125" style="3" customWidth="1"/>
    <col min="12" max="12" width="15.5546875" style="10" customWidth="1"/>
    <col min="13" max="13" width="16.109375" style="10" bestFit="1" customWidth="1"/>
    <col min="14" max="16384" width="11.44140625" style="10"/>
  </cols>
  <sheetData>
    <row r="1" spans="1:13" ht="37.049999999999997" customHeight="1" x14ac:dyDescent="0.3">
      <c r="A1" s="313" t="s">
        <v>41</v>
      </c>
      <c r="B1" s="313"/>
      <c r="C1" s="313"/>
      <c r="D1" s="313"/>
      <c r="E1" s="313"/>
      <c r="F1" s="313"/>
      <c r="G1" s="313"/>
      <c r="H1" s="313"/>
      <c r="I1" s="313"/>
      <c r="J1" s="313"/>
      <c r="K1" s="313"/>
      <c r="L1" s="313"/>
    </row>
    <row r="2" spans="1:13" s="12" customFormat="1" ht="69" customHeight="1" x14ac:dyDescent="0.3">
      <c r="A2" s="311" t="s">
        <v>496</v>
      </c>
      <c r="B2" s="312"/>
      <c r="C2" s="312"/>
      <c r="D2" s="312"/>
      <c r="E2" s="312"/>
      <c r="F2" s="312"/>
      <c r="G2" s="312"/>
      <c r="H2" s="312"/>
      <c r="I2" s="312"/>
      <c r="J2" s="312"/>
      <c r="K2" s="312"/>
      <c r="L2" s="312"/>
    </row>
    <row r="3" spans="1:13" ht="43.5" customHeight="1" x14ac:dyDescent="0.3">
      <c r="A3" s="68" t="s">
        <v>42</v>
      </c>
      <c r="B3" s="69" t="s">
        <v>1</v>
      </c>
      <c r="C3" s="69" t="s">
        <v>180</v>
      </c>
      <c r="D3" s="69" t="s">
        <v>51</v>
      </c>
      <c r="E3" s="69" t="s">
        <v>3</v>
      </c>
      <c r="F3" s="69" t="s">
        <v>4</v>
      </c>
      <c r="G3" s="70" t="s">
        <v>5</v>
      </c>
      <c r="H3" s="71" t="s">
        <v>37</v>
      </c>
      <c r="I3" s="72" t="s">
        <v>179</v>
      </c>
      <c r="J3" s="73" t="s">
        <v>39</v>
      </c>
      <c r="K3" s="74" t="s">
        <v>38</v>
      </c>
      <c r="L3" s="75" t="s">
        <v>40</v>
      </c>
      <c r="M3" s="8"/>
    </row>
    <row r="4" spans="1:13" ht="15.6" x14ac:dyDescent="0.3">
      <c r="A4" s="51" t="s">
        <v>162</v>
      </c>
      <c r="B4" s="51" t="s">
        <v>43</v>
      </c>
      <c r="C4" s="51" t="s">
        <v>490</v>
      </c>
      <c r="D4" s="51" t="s">
        <v>50</v>
      </c>
      <c r="E4" s="51" t="s">
        <v>31</v>
      </c>
      <c r="F4" s="51" t="s">
        <v>5</v>
      </c>
      <c r="G4" s="52">
        <v>25</v>
      </c>
      <c r="H4" s="223">
        <v>365000</v>
      </c>
      <c r="I4" s="53"/>
      <c r="J4" s="54"/>
      <c r="K4" s="55">
        <f>I4*H4/30*J4</f>
        <v>0</v>
      </c>
      <c r="L4" s="56">
        <f>K4*G4/1000</f>
        <v>0</v>
      </c>
      <c r="M4" s="8"/>
    </row>
    <row r="5" spans="1:13" ht="15.6" x14ac:dyDescent="0.3">
      <c r="A5" s="51" t="s">
        <v>162</v>
      </c>
      <c r="B5" s="51" t="s">
        <v>43</v>
      </c>
      <c r="C5" s="51" t="s">
        <v>490</v>
      </c>
      <c r="D5" s="51" t="s">
        <v>50</v>
      </c>
      <c r="E5" s="51" t="s">
        <v>34</v>
      </c>
      <c r="F5" s="51" t="s">
        <v>5</v>
      </c>
      <c r="G5" s="52">
        <v>30</v>
      </c>
      <c r="H5" s="223">
        <v>365000</v>
      </c>
      <c r="I5" s="53"/>
      <c r="J5" s="54"/>
      <c r="K5" s="57">
        <f>I5*H5/30*J5</f>
        <v>0</v>
      </c>
      <c r="L5" s="56">
        <f>K5*G5/1000</f>
        <v>0</v>
      </c>
      <c r="M5" s="8"/>
    </row>
    <row r="6" spans="1:13" ht="15.6" x14ac:dyDescent="0.3">
      <c r="A6" s="51" t="s">
        <v>162</v>
      </c>
      <c r="B6" s="51" t="s">
        <v>43</v>
      </c>
      <c r="C6" s="51" t="s">
        <v>490</v>
      </c>
      <c r="D6" s="51" t="s">
        <v>50</v>
      </c>
      <c r="E6" s="51" t="s">
        <v>36</v>
      </c>
      <c r="F6" s="51" t="s">
        <v>5</v>
      </c>
      <c r="G6" s="52">
        <v>30</v>
      </c>
      <c r="H6" s="223">
        <v>200000</v>
      </c>
      <c r="I6" s="53"/>
      <c r="J6" s="54"/>
      <c r="K6" s="57">
        <f>I6*H6/30*J6</f>
        <v>0</v>
      </c>
      <c r="L6" s="56">
        <f>K6*G6/1000</f>
        <v>0</v>
      </c>
      <c r="M6" s="8"/>
    </row>
    <row r="7" spans="1:13" ht="15.6" x14ac:dyDescent="0.3">
      <c r="A7" s="51" t="s">
        <v>162</v>
      </c>
      <c r="B7" s="51" t="s">
        <v>43</v>
      </c>
      <c r="C7" s="51" t="s">
        <v>490</v>
      </c>
      <c r="D7" s="51" t="s">
        <v>50</v>
      </c>
      <c r="E7" s="51" t="s">
        <v>35</v>
      </c>
      <c r="F7" s="51" t="s">
        <v>5</v>
      </c>
      <c r="G7" s="52">
        <v>25</v>
      </c>
      <c r="H7" s="223">
        <v>350000</v>
      </c>
      <c r="I7" s="53"/>
      <c r="J7" s="54"/>
      <c r="K7" s="57">
        <f>I7*H7/30*J7</f>
        <v>0</v>
      </c>
      <c r="L7" s="56">
        <f>K7*G7/1000</f>
        <v>0</v>
      </c>
      <c r="M7" s="8"/>
    </row>
    <row r="8" spans="1:13" ht="15.6" x14ac:dyDescent="0.3">
      <c r="A8" s="51" t="s">
        <v>162</v>
      </c>
      <c r="B8" s="51" t="s">
        <v>43</v>
      </c>
      <c r="C8" s="51" t="s">
        <v>490</v>
      </c>
      <c r="D8" s="51" t="s">
        <v>50</v>
      </c>
      <c r="E8" s="51" t="s">
        <v>461</v>
      </c>
      <c r="F8" s="51" t="s">
        <v>5</v>
      </c>
      <c r="G8" s="52">
        <v>50</v>
      </c>
      <c r="H8" s="223">
        <v>200000</v>
      </c>
      <c r="I8" s="53"/>
      <c r="J8" s="54"/>
      <c r="K8" s="57">
        <f>I8*H8/30*J8</f>
        <v>0</v>
      </c>
      <c r="L8" s="56">
        <f>K8*G8/1000</f>
        <v>0</v>
      </c>
      <c r="M8" s="8"/>
    </row>
    <row r="9" spans="1:13" ht="15.6" x14ac:dyDescent="0.3">
      <c r="A9" s="51" t="s">
        <v>162</v>
      </c>
      <c r="B9" s="51" t="s">
        <v>43</v>
      </c>
      <c r="C9" s="51" t="s">
        <v>490</v>
      </c>
      <c r="D9" s="51" t="s">
        <v>50</v>
      </c>
      <c r="E9" s="51" t="s">
        <v>146</v>
      </c>
      <c r="F9" s="51" t="s">
        <v>5</v>
      </c>
      <c r="G9" s="52">
        <v>35</v>
      </c>
      <c r="H9" s="223">
        <v>750000</v>
      </c>
      <c r="I9" s="53"/>
      <c r="J9" s="54"/>
      <c r="K9" s="57">
        <f>I9*H9/30*J9</f>
        <v>0</v>
      </c>
      <c r="L9" s="56">
        <f>K9*G9/1000</f>
        <v>0</v>
      </c>
      <c r="M9" s="8"/>
    </row>
    <row r="10" spans="1:13" ht="15.6" x14ac:dyDescent="0.3">
      <c r="A10" s="51" t="s">
        <v>162</v>
      </c>
      <c r="B10" s="51" t="s">
        <v>43</v>
      </c>
      <c r="C10" s="51" t="s">
        <v>490</v>
      </c>
      <c r="D10" s="51" t="s">
        <v>50</v>
      </c>
      <c r="E10" s="51" t="s">
        <v>48</v>
      </c>
      <c r="F10" s="51" t="s">
        <v>5</v>
      </c>
      <c r="G10" s="52">
        <v>35</v>
      </c>
      <c r="H10" s="223">
        <v>750000</v>
      </c>
      <c r="I10" s="53"/>
      <c r="J10" s="54"/>
      <c r="K10" s="57">
        <f>I10*H10/30*J10</f>
        <v>0</v>
      </c>
      <c r="L10" s="56">
        <f>K10*G10/1000</f>
        <v>0</v>
      </c>
      <c r="M10" s="8"/>
    </row>
    <row r="11" spans="1:13" ht="15.6" x14ac:dyDescent="0.3">
      <c r="A11" s="51" t="s">
        <v>163</v>
      </c>
      <c r="B11" s="51" t="s">
        <v>43</v>
      </c>
      <c r="C11" s="51" t="s">
        <v>490</v>
      </c>
      <c r="D11" s="51" t="s">
        <v>50</v>
      </c>
      <c r="E11" s="51" t="s">
        <v>31</v>
      </c>
      <c r="F11" s="51" t="s">
        <v>5</v>
      </c>
      <c r="G11" s="52">
        <v>25</v>
      </c>
      <c r="H11" s="223">
        <v>200000</v>
      </c>
      <c r="I11" s="53"/>
      <c r="J11" s="54"/>
      <c r="K11" s="57">
        <f>I11*H11/30*J11</f>
        <v>0</v>
      </c>
      <c r="L11" s="56">
        <f>K11*G11/1000</f>
        <v>0</v>
      </c>
      <c r="M11" s="8"/>
    </row>
    <row r="12" spans="1:13" ht="15.6" x14ac:dyDescent="0.3">
      <c r="A12" s="51" t="s">
        <v>163</v>
      </c>
      <c r="B12" s="51" t="s">
        <v>43</v>
      </c>
      <c r="C12" s="51" t="s">
        <v>490</v>
      </c>
      <c r="D12" s="51" t="s">
        <v>50</v>
      </c>
      <c r="E12" s="51" t="s">
        <v>34</v>
      </c>
      <c r="F12" s="51" t="s">
        <v>5</v>
      </c>
      <c r="G12" s="52">
        <v>30</v>
      </c>
      <c r="H12" s="223">
        <v>200000</v>
      </c>
      <c r="I12" s="53"/>
      <c r="J12" s="54"/>
      <c r="K12" s="57">
        <f>I12*H12/30*J12</f>
        <v>0</v>
      </c>
      <c r="L12" s="56">
        <f>K12*G12/1000</f>
        <v>0</v>
      </c>
      <c r="M12" s="8"/>
    </row>
    <row r="13" spans="1:13" ht="15.6" x14ac:dyDescent="0.3">
      <c r="A13" s="51" t="s">
        <v>163</v>
      </c>
      <c r="B13" s="51" t="s">
        <v>43</v>
      </c>
      <c r="C13" s="51" t="s">
        <v>490</v>
      </c>
      <c r="D13" s="51" t="s">
        <v>50</v>
      </c>
      <c r="E13" s="51" t="s">
        <v>36</v>
      </c>
      <c r="F13" s="51" t="s">
        <v>5</v>
      </c>
      <c r="G13" s="52">
        <v>30</v>
      </c>
      <c r="H13" s="223">
        <v>105000</v>
      </c>
      <c r="I13" s="53"/>
      <c r="J13" s="54"/>
      <c r="K13" s="57">
        <f>I13*H13/30*J13</f>
        <v>0</v>
      </c>
      <c r="L13" s="56">
        <f>K13*G13/1000</f>
        <v>0</v>
      </c>
      <c r="M13" s="8"/>
    </row>
    <row r="14" spans="1:13" ht="15.6" x14ac:dyDescent="0.3">
      <c r="A14" s="51" t="s">
        <v>163</v>
      </c>
      <c r="B14" s="51" t="s">
        <v>43</v>
      </c>
      <c r="C14" s="51" t="s">
        <v>490</v>
      </c>
      <c r="D14" s="51" t="s">
        <v>50</v>
      </c>
      <c r="E14" s="51" t="s">
        <v>35</v>
      </c>
      <c r="F14" s="51" t="s">
        <v>5</v>
      </c>
      <c r="G14" s="52">
        <v>25</v>
      </c>
      <c r="H14" s="223">
        <v>210000</v>
      </c>
      <c r="I14" s="53"/>
      <c r="J14" s="54"/>
      <c r="K14" s="57">
        <f>I14*H14/30*J14</f>
        <v>0</v>
      </c>
      <c r="L14" s="56">
        <f>K14*G14/1000</f>
        <v>0</v>
      </c>
      <c r="M14" s="8"/>
    </row>
    <row r="15" spans="1:13" ht="15.6" x14ac:dyDescent="0.3">
      <c r="A15" s="51" t="s">
        <v>163</v>
      </c>
      <c r="B15" s="51" t="s">
        <v>43</v>
      </c>
      <c r="C15" s="51" t="s">
        <v>490</v>
      </c>
      <c r="D15" s="51" t="s">
        <v>50</v>
      </c>
      <c r="E15" s="51" t="s">
        <v>461</v>
      </c>
      <c r="F15" s="51" t="s">
        <v>5</v>
      </c>
      <c r="G15" s="52">
        <v>50</v>
      </c>
      <c r="H15" s="223">
        <v>105000</v>
      </c>
      <c r="I15" s="53"/>
      <c r="J15" s="54"/>
      <c r="K15" s="57">
        <f>I15*H15/30*J15</f>
        <v>0</v>
      </c>
      <c r="L15" s="56">
        <f>K15*G15/1000</f>
        <v>0</v>
      </c>
      <c r="M15" s="8"/>
    </row>
    <row r="16" spans="1:13" ht="15.6" x14ac:dyDescent="0.3">
      <c r="A16" s="51" t="s">
        <v>163</v>
      </c>
      <c r="B16" s="51" t="s">
        <v>43</v>
      </c>
      <c r="C16" s="51" t="s">
        <v>490</v>
      </c>
      <c r="D16" s="51" t="s">
        <v>50</v>
      </c>
      <c r="E16" s="51" t="s">
        <v>146</v>
      </c>
      <c r="F16" s="51" t="s">
        <v>5</v>
      </c>
      <c r="G16" s="52">
        <v>35</v>
      </c>
      <c r="H16" s="223">
        <v>145000</v>
      </c>
      <c r="I16" s="53"/>
      <c r="J16" s="54"/>
      <c r="K16" s="57">
        <f>I16*H16/30*J16</f>
        <v>0</v>
      </c>
      <c r="L16" s="56">
        <f>K16*G16/1000</f>
        <v>0</v>
      </c>
      <c r="M16" s="8"/>
    </row>
    <row r="17" spans="1:13" ht="15.6" x14ac:dyDescent="0.3">
      <c r="A17" s="51" t="s">
        <v>163</v>
      </c>
      <c r="B17" s="51" t="s">
        <v>43</v>
      </c>
      <c r="C17" s="51" t="s">
        <v>490</v>
      </c>
      <c r="D17" s="51" t="s">
        <v>50</v>
      </c>
      <c r="E17" s="51" t="s">
        <v>48</v>
      </c>
      <c r="F17" s="51" t="s">
        <v>5</v>
      </c>
      <c r="G17" s="52">
        <v>35</v>
      </c>
      <c r="H17" s="223">
        <v>145000</v>
      </c>
      <c r="I17" s="53"/>
      <c r="J17" s="54"/>
      <c r="K17" s="57">
        <f>I17*H17/30*J17</f>
        <v>0</v>
      </c>
      <c r="L17" s="56">
        <f>K17*G17/1000</f>
        <v>0</v>
      </c>
      <c r="M17" s="8"/>
    </row>
    <row r="18" spans="1:13" s="40" customFormat="1" ht="15.6" x14ac:dyDescent="0.3">
      <c r="A18" s="51" t="s">
        <v>164</v>
      </c>
      <c r="B18" s="51" t="s">
        <v>43</v>
      </c>
      <c r="C18" s="51" t="s">
        <v>490</v>
      </c>
      <c r="D18" s="51" t="s">
        <v>50</v>
      </c>
      <c r="E18" s="51" t="s">
        <v>31</v>
      </c>
      <c r="F18" s="51" t="s">
        <v>5</v>
      </c>
      <c r="G18" s="52">
        <v>25</v>
      </c>
      <c r="H18" s="223">
        <v>300000</v>
      </c>
      <c r="I18" s="53"/>
      <c r="J18" s="54"/>
      <c r="K18" s="57">
        <f>I18*H18/30*J18</f>
        <v>0</v>
      </c>
      <c r="L18" s="56">
        <f>K18*G18/1000</f>
        <v>0</v>
      </c>
      <c r="M18" s="58"/>
    </row>
    <row r="19" spans="1:13" s="40" customFormat="1" ht="15.6" x14ac:dyDescent="0.3">
      <c r="A19" s="51" t="s">
        <v>164</v>
      </c>
      <c r="B19" s="51" t="s">
        <v>43</v>
      </c>
      <c r="C19" s="51" t="s">
        <v>490</v>
      </c>
      <c r="D19" s="51" t="s">
        <v>50</v>
      </c>
      <c r="E19" s="51" t="s">
        <v>34</v>
      </c>
      <c r="F19" s="51" t="s">
        <v>5</v>
      </c>
      <c r="G19" s="52">
        <v>30</v>
      </c>
      <c r="H19" s="223">
        <v>300000</v>
      </c>
      <c r="I19" s="53"/>
      <c r="J19" s="54"/>
      <c r="K19" s="57">
        <f>I19*H19/30*J19</f>
        <v>0</v>
      </c>
      <c r="L19" s="56">
        <f>K19*G19/1000</f>
        <v>0</v>
      </c>
      <c r="M19" s="58"/>
    </row>
    <row r="20" spans="1:13" s="40" customFormat="1" ht="15.6" x14ac:dyDescent="0.3">
      <c r="A20" s="51" t="s">
        <v>164</v>
      </c>
      <c r="B20" s="51" t="s">
        <v>43</v>
      </c>
      <c r="C20" s="51" t="s">
        <v>490</v>
      </c>
      <c r="D20" s="51" t="s">
        <v>50</v>
      </c>
      <c r="E20" s="51" t="s">
        <v>36</v>
      </c>
      <c r="F20" s="51" t="s">
        <v>5</v>
      </c>
      <c r="G20" s="52">
        <v>30</v>
      </c>
      <c r="H20" s="223">
        <v>140000</v>
      </c>
      <c r="I20" s="53"/>
      <c r="J20" s="54"/>
      <c r="K20" s="57">
        <f>I20*H20/30*J20</f>
        <v>0</v>
      </c>
      <c r="L20" s="56">
        <f>K20*G20/1000</f>
        <v>0</v>
      </c>
      <c r="M20" s="58"/>
    </row>
    <row r="21" spans="1:13" s="40" customFormat="1" ht="15.6" x14ac:dyDescent="0.3">
      <c r="A21" s="51" t="s">
        <v>164</v>
      </c>
      <c r="B21" s="51" t="s">
        <v>43</v>
      </c>
      <c r="C21" s="51" t="s">
        <v>490</v>
      </c>
      <c r="D21" s="51" t="s">
        <v>50</v>
      </c>
      <c r="E21" s="51" t="s">
        <v>35</v>
      </c>
      <c r="F21" s="51" t="s">
        <v>5</v>
      </c>
      <c r="G21" s="52">
        <v>25</v>
      </c>
      <c r="H21" s="224">
        <v>305000</v>
      </c>
      <c r="I21" s="53"/>
      <c r="J21" s="54"/>
      <c r="K21" s="57">
        <f>I21*H21/30*J21</f>
        <v>0</v>
      </c>
      <c r="L21" s="56">
        <f>K21*G21/1000</f>
        <v>0</v>
      </c>
      <c r="M21" s="58"/>
    </row>
    <row r="22" spans="1:13" s="40" customFormat="1" ht="15.6" x14ac:dyDescent="0.3">
      <c r="A22" s="51" t="s">
        <v>164</v>
      </c>
      <c r="B22" s="51" t="s">
        <v>43</v>
      </c>
      <c r="C22" s="51" t="s">
        <v>490</v>
      </c>
      <c r="D22" s="51" t="s">
        <v>50</v>
      </c>
      <c r="E22" s="51" t="s">
        <v>461</v>
      </c>
      <c r="F22" s="51" t="s">
        <v>5</v>
      </c>
      <c r="G22" s="52">
        <v>50</v>
      </c>
      <c r="H22" s="223">
        <v>140000</v>
      </c>
      <c r="I22" s="53"/>
      <c r="J22" s="54"/>
      <c r="K22" s="57">
        <f>I22*H22/30*J22</f>
        <v>0</v>
      </c>
      <c r="L22" s="56">
        <f>K22*G22/1000</f>
        <v>0</v>
      </c>
      <c r="M22" s="58"/>
    </row>
    <row r="23" spans="1:13" s="40" customFormat="1" ht="15.6" x14ac:dyDescent="0.3">
      <c r="A23" s="51" t="s">
        <v>164</v>
      </c>
      <c r="B23" s="51" t="s">
        <v>43</v>
      </c>
      <c r="C23" s="51" t="s">
        <v>490</v>
      </c>
      <c r="D23" s="51" t="s">
        <v>50</v>
      </c>
      <c r="E23" s="51" t="s">
        <v>146</v>
      </c>
      <c r="F23" s="51" t="s">
        <v>5</v>
      </c>
      <c r="G23" s="52">
        <v>35</v>
      </c>
      <c r="H23" s="223">
        <v>390000</v>
      </c>
      <c r="I23" s="53"/>
      <c r="J23" s="54"/>
      <c r="K23" s="57">
        <f>I23*H23/30*J23</f>
        <v>0</v>
      </c>
      <c r="L23" s="56">
        <f>K23*G23/1000</f>
        <v>0</v>
      </c>
      <c r="M23" s="58"/>
    </row>
    <row r="24" spans="1:13" ht="15.6" x14ac:dyDescent="0.3">
      <c r="A24" s="51" t="s">
        <v>164</v>
      </c>
      <c r="B24" s="51" t="s">
        <v>43</v>
      </c>
      <c r="C24" s="51" t="s">
        <v>490</v>
      </c>
      <c r="D24" s="51" t="s">
        <v>50</v>
      </c>
      <c r="E24" s="51" t="s">
        <v>48</v>
      </c>
      <c r="F24" s="51" t="s">
        <v>5</v>
      </c>
      <c r="G24" s="52">
        <v>35</v>
      </c>
      <c r="H24" s="223">
        <v>390000</v>
      </c>
      <c r="I24" s="53"/>
      <c r="J24" s="54"/>
      <c r="K24" s="57">
        <f>I24*H24/30*J24</f>
        <v>0</v>
      </c>
      <c r="L24" s="56">
        <f>K24*G24/1000</f>
        <v>0</v>
      </c>
      <c r="M24" s="58"/>
    </row>
    <row r="25" spans="1:13" s="40" customFormat="1" ht="15.6" x14ac:dyDescent="0.3">
      <c r="A25" s="51" t="s">
        <v>165</v>
      </c>
      <c r="B25" s="51" t="s">
        <v>43</v>
      </c>
      <c r="C25" s="51" t="s">
        <v>490</v>
      </c>
      <c r="D25" s="51" t="s">
        <v>50</v>
      </c>
      <c r="E25" s="51" t="s">
        <v>31</v>
      </c>
      <c r="F25" s="51" t="s">
        <v>5</v>
      </c>
      <c r="G25" s="52">
        <v>25</v>
      </c>
      <c r="H25" s="223">
        <v>1190000</v>
      </c>
      <c r="I25" s="53"/>
      <c r="J25" s="54"/>
      <c r="K25" s="57">
        <f>I25*H25/30*J25</f>
        <v>0</v>
      </c>
      <c r="L25" s="56">
        <f>K25*G25/1000</f>
        <v>0</v>
      </c>
      <c r="M25" s="58"/>
    </row>
    <row r="26" spans="1:13" s="40" customFormat="1" ht="15.6" x14ac:dyDescent="0.3">
      <c r="A26" s="51" t="s">
        <v>165</v>
      </c>
      <c r="B26" s="51" t="s">
        <v>43</v>
      </c>
      <c r="C26" s="51" t="s">
        <v>490</v>
      </c>
      <c r="D26" s="51" t="s">
        <v>50</v>
      </c>
      <c r="E26" s="51" t="s">
        <v>34</v>
      </c>
      <c r="F26" s="51" t="s">
        <v>5</v>
      </c>
      <c r="G26" s="52">
        <v>30</v>
      </c>
      <c r="H26" s="223">
        <v>1190000</v>
      </c>
      <c r="I26" s="53"/>
      <c r="J26" s="54"/>
      <c r="K26" s="57">
        <f>I26*H26/30*J26</f>
        <v>0</v>
      </c>
      <c r="L26" s="56">
        <f>K26*G26/1000</f>
        <v>0</v>
      </c>
      <c r="M26" s="58"/>
    </row>
    <row r="27" spans="1:13" ht="15.6" x14ac:dyDescent="0.3">
      <c r="A27" s="51" t="s">
        <v>165</v>
      </c>
      <c r="B27" s="51" t="s">
        <v>43</v>
      </c>
      <c r="C27" s="51" t="s">
        <v>490</v>
      </c>
      <c r="D27" s="51" t="s">
        <v>50</v>
      </c>
      <c r="E27" s="51" t="s">
        <v>36</v>
      </c>
      <c r="F27" s="51" t="s">
        <v>5</v>
      </c>
      <c r="G27" s="52">
        <v>30</v>
      </c>
      <c r="H27" s="223">
        <v>295000</v>
      </c>
      <c r="I27" s="53"/>
      <c r="J27" s="54"/>
      <c r="K27" s="57">
        <f>I27*H27/30*J27</f>
        <v>0</v>
      </c>
      <c r="L27" s="56">
        <f>K27*G27/1000</f>
        <v>0</v>
      </c>
      <c r="M27" s="58"/>
    </row>
    <row r="28" spans="1:13" ht="15.6" x14ac:dyDescent="0.3">
      <c r="A28" s="51" t="s">
        <v>165</v>
      </c>
      <c r="B28" s="51" t="s">
        <v>43</v>
      </c>
      <c r="C28" s="51" t="s">
        <v>490</v>
      </c>
      <c r="D28" s="51" t="s">
        <v>50</v>
      </c>
      <c r="E28" s="51" t="s">
        <v>35</v>
      </c>
      <c r="F28" s="51" t="s">
        <v>5</v>
      </c>
      <c r="G28" s="52">
        <v>25</v>
      </c>
      <c r="H28" s="223">
        <v>505000</v>
      </c>
      <c r="I28" s="53"/>
      <c r="J28" s="54"/>
      <c r="K28" s="57">
        <f>I28*H28/30*J28</f>
        <v>0</v>
      </c>
      <c r="L28" s="56">
        <f>K28*G28/1000</f>
        <v>0</v>
      </c>
      <c r="M28" s="58"/>
    </row>
    <row r="29" spans="1:13" ht="15.6" x14ac:dyDescent="0.3">
      <c r="A29" s="51" t="s">
        <v>165</v>
      </c>
      <c r="B29" s="51" t="s">
        <v>43</v>
      </c>
      <c r="C29" s="51" t="s">
        <v>490</v>
      </c>
      <c r="D29" s="51" t="s">
        <v>50</v>
      </c>
      <c r="E29" s="51" t="s">
        <v>461</v>
      </c>
      <c r="F29" s="51" t="s">
        <v>5</v>
      </c>
      <c r="G29" s="52">
        <v>50</v>
      </c>
      <c r="H29" s="223">
        <v>295000</v>
      </c>
      <c r="I29" s="53"/>
      <c r="J29" s="54"/>
      <c r="K29" s="57">
        <f>I29*H29/30*J29</f>
        <v>0</v>
      </c>
      <c r="L29" s="56">
        <f>K29*G29/1000</f>
        <v>0</v>
      </c>
      <c r="M29" s="58"/>
    </row>
    <row r="30" spans="1:13" ht="15.6" x14ac:dyDescent="0.3">
      <c r="A30" s="51" t="s">
        <v>165</v>
      </c>
      <c r="B30" s="51" t="s">
        <v>43</v>
      </c>
      <c r="C30" s="51" t="s">
        <v>490</v>
      </c>
      <c r="D30" s="51" t="s">
        <v>50</v>
      </c>
      <c r="E30" s="51" t="s">
        <v>46</v>
      </c>
      <c r="F30" s="51" t="s">
        <v>5</v>
      </c>
      <c r="G30" s="52">
        <v>25</v>
      </c>
      <c r="H30" s="223">
        <v>400000</v>
      </c>
      <c r="I30" s="53"/>
      <c r="J30" s="54"/>
      <c r="K30" s="57">
        <f>I30*H30/30*J30</f>
        <v>0</v>
      </c>
      <c r="L30" s="56">
        <f>K30*G30/1000</f>
        <v>0</v>
      </c>
      <c r="M30" s="58"/>
    </row>
    <row r="31" spans="1:13" ht="15.6" x14ac:dyDescent="0.3">
      <c r="A31" s="51" t="s">
        <v>165</v>
      </c>
      <c r="B31" s="51" t="s">
        <v>43</v>
      </c>
      <c r="C31" s="51" t="s">
        <v>490</v>
      </c>
      <c r="D31" s="51" t="s">
        <v>50</v>
      </c>
      <c r="E31" s="51" t="s">
        <v>47</v>
      </c>
      <c r="F31" s="51" t="s">
        <v>5</v>
      </c>
      <c r="G31" s="52">
        <v>30</v>
      </c>
      <c r="H31" s="223">
        <v>400000</v>
      </c>
      <c r="I31" s="53"/>
      <c r="J31" s="54"/>
      <c r="K31" s="57">
        <f>I31*H31/30*J31</f>
        <v>0</v>
      </c>
      <c r="L31" s="56">
        <f>K31*G31/1000</f>
        <v>0</v>
      </c>
      <c r="M31" s="58"/>
    </row>
    <row r="32" spans="1:13" ht="15.6" x14ac:dyDescent="0.3">
      <c r="A32" s="51" t="s">
        <v>165</v>
      </c>
      <c r="B32" s="51" t="s">
        <v>43</v>
      </c>
      <c r="C32" s="51" t="s">
        <v>490</v>
      </c>
      <c r="D32" s="51" t="s">
        <v>50</v>
      </c>
      <c r="E32" s="51" t="s">
        <v>146</v>
      </c>
      <c r="F32" s="51" t="s">
        <v>5</v>
      </c>
      <c r="G32" s="52">
        <v>35</v>
      </c>
      <c r="H32" s="223">
        <v>120000</v>
      </c>
      <c r="I32" s="53"/>
      <c r="J32" s="54"/>
      <c r="K32" s="57">
        <f>I32*H32/30*J32</f>
        <v>0</v>
      </c>
      <c r="L32" s="56">
        <f>K32*G32/1000</f>
        <v>0</v>
      </c>
      <c r="M32" s="58"/>
    </row>
    <row r="33" spans="1:13" ht="15.6" x14ac:dyDescent="0.3">
      <c r="A33" s="51" t="s">
        <v>165</v>
      </c>
      <c r="B33" s="51" t="s">
        <v>43</v>
      </c>
      <c r="C33" s="51" t="s">
        <v>490</v>
      </c>
      <c r="D33" s="51" t="s">
        <v>50</v>
      </c>
      <c r="E33" s="51" t="s">
        <v>48</v>
      </c>
      <c r="F33" s="51" t="s">
        <v>5</v>
      </c>
      <c r="G33" s="52">
        <v>35</v>
      </c>
      <c r="H33" s="223">
        <v>120000</v>
      </c>
      <c r="I33" s="53"/>
      <c r="J33" s="54"/>
      <c r="K33" s="57">
        <f>I33*H33/30*J33</f>
        <v>0</v>
      </c>
      <c r="L33" s="56">
        <f>K33*G33/1000</f>
        <v>0</v>
      </c>
      <c r="M33" s="58"/>
    </row>
    <row r="34" spans="1:13" ht="15.6" x14ac:dyDescent="0.3">
      <c r="A34" s="51" t="s">
        <v>167</v>
      </c>
      <c r="B34" s="51" t="s">
        <v>43</v>
      </c>
      <c r="C34" s="51" t="s">
        <v>490</v>
      </c>
      <c r="D34" s="51" t="s">
        <v>50</v>
      </c>
      <c r="E34" s="51" t="s">
        <v>31</v>
      </c>
      <c r="F34" s="51" t="s">
        <v>5</v>
      </c>
      <c r="G34" s="52">
        <v>25</v>
      </c>
      <c r="H34" s="223">
        <v>10800000</v>
      </c>
      <c r="I34" s="53"/>
      <c r="J34" s="54"/>
      <c r="K34" s="57">
        <f>I34*H34/30*J34</f>
        <v>0</v>
      </c>
      <c r="L34" s="56">
        <f>K34*G34/1000</f>
        <v>0</v>
      </c>
      <c r="M34" s="58"/>
    </row>
    <row r="35" spans="1:13" ht="15.6" x14ac:dyDescent="0.3">
      <c r="A35" s="51" t="s">
        <v>167</v>
      </c>
      <c r="B35" s="51" t="s">
        <v>43</v>
      </c>
      <c r="C35" s="51" t="s">
        <v>490</v>
      </c>
      <c r="D35" s="51" t="s">
        <v>50</v>
      </c>
      <c r="E35" s="51" t="s">
        <v>34</v>
      </c>
      <c r="F35" s="51" t="s">
        <v>5</v>
      </c>
      <c r="G35" s="52">
        <v>30</v>
      </c>
      <c r="H35" s="223">
        <v>10800000</v>
      </c>
      <c r="I35" s="53"/>
      <c r="J35" s="54"/>
      <c r="K35" s="57">
        <f>I35*H35/30*J35</f>
        <v>0</v>
      </c>
      <c r="L35" s="56">
        <f>K35*G35/1000</f>
        <v>0</v>
      </c>
      <c r="M35" s="58"/>
    </row>
    <row r="36" spans="1:13" ht="15.6" x14ac:dyDescent="0.3">
      <c r="A36" s="51" t="s">
        <v>167</v>
      </c>
      <c r="B36" s="51" t="s">
        <v>43</v>
      </c>
      <c r="C36" s="51" t="s">
        <v>490</v>
      </c>
      <c r="D36" s="51" t="s">
        <v>50</v>
      </c>
      <c r="E36" s="51" t="s">
        <v>36</v>
      </c>
      <c r="F36" s="51" t="s">
        <v>5</v>
      </c>
      <c r="G36" s="52">
        <v>30</v>
      </c>
      <c r="H36" s="223">
        <v>4470000</v>
      </c>
      <c r="I36" s="53"/>
      <c r="J36" s="54"/>
      <c r="K36" s="57">
        <f>I36*H36/30*J36</f>
        <v>0</v>
      </c>
      <c r="L36" s="56">
        <f>K36*G36/1000</f>
        <v>0</v>
      </c>
      <c r="M36" s="58"/>
    </row>
    <row r="37" spans="1:13" ht="15.6" x14ac:dyDescent="0.3">
      <c r="A37" s="51" t="s">
        <v>167</v>
      </c>
      <c r="B37" s="51" t="s">
        <v>43</v>
      </c>
      <c r="C37" s="51" t="s">
        <v>490</v>
      </c>
      <c r="D37" s="51" t="s">
        <v>50</v>
      </c>
      <c r="E37" s="51" t="s">
        <v>35</v>
      </c>
      <c r="F37" s="51" t="s">
        <v>5</v>
      </c>
      <c r="G37" s="52">
        <v>25</v>
      </c>
      <c r="H37" s="223">
        <v>9335000</v>
      </c>
      <c r="I37" s="53"/>
      <c r="J37" s="54"/>
      <c r="K37" s="57">
        <f>I37*H37/30*J37</f>
        <v>0</v>
      </c>
      <c r="L37" s="56">
        <f>K37*G37/1000</f>
        <v>0</v>
      </c>
      <c r="M37" s="58"/>
    </row>
    <row r="38" spans="1:13" ht="15.6" x14ac:dyDescent="0.3">
      <c r="A38" s="51" t="s">
        <v>167</v>
      </c>
      <c r="B38" s="51" t="s">
        <v>43</v>
      </c>
      <c r="C38" s="51" t="s">
        <v>490</v>
      </c>
      <c r="D38" s="51" t="s">
        <v>50</v>
      </c>
      <c r="E38" s="51" t="s">
        <v>461</v>
      </c>
      <c r="F38" s="51" t="s">
        <v>5</v>
      </c>
      <c r="G38" s="52">
        <v>50</v>
      </c>
      <c r="H38" s="223">
        <v>4470000</v>
      </c>
      <c r="I38" s="53"/>
      <c r="J38" s="54"/>
      <c r="K38" s="57">
        <f>I38*H38/30*J38</f>
        <v>0</v>
      </c>
      <c r="L38" s="56">
        <f>K38*G38/1000</f>
        <v>0</v>
      </c>
      <c r="M38" s="58"/>
    </row>
    <row r="39" spans="1:13" ht="15.6" x14ac:dyDescent="0.3">
      <c r="A39" s="51" t="s">
        <v>167</v>
      </c>
      <c r="B39" s="51" t="s">
        <v>43</v>
      </c>
      <c r="C39" s="51" t="s">
        <v>490</v>
      </c>
      <c r="D39" s="51" t="s">
        <v>50</v>
      </c>
      <c r="E39" s="51" t="s">
        <v>146</v>
      </c>
      <c r="F39" s="51" t="s">
        <v>5</v>
      </c>
      <c r="G39" s="52">
        <v>35</v>
      </c>
      <c r="H39" s="223">
        <v>2935000</v>
      </c>
      <c r="I39" s="53"/>
      <c r="J39" s="54"/>
      <c r="K39" s="57">
        <f>I39*H39/30*J39</f>
        <v>0</v>
      </c>
      <c r="L39" s="56">
        <f>K39*G39/1000</f>
        <v>0</v>
      </c>
      <c r="M39" s="58"/>
    </row>
    <row r="40" spans="1:13" ht="15.6" x14ac:dyDescent="0.3">
      <c r="A40" s="51" t="s">
        <v>167</v>
      </c>
      <c r="B40" s="51" t="s">
        <v>43</v>
      </c>
      <c r="C40" s="51" t="s">
        <v>490</v>
      </c>
      <c r="D40" s="51" t="s">
        <v>50</v>
      </c>
      <c r="E40" s="51" t="s">
        <v>48</v>
      </c>
      <c r="F40" s="51" t="s">
        <v>5</v>
      </c>
      <c r="G40" s="52">
        <v>35</v>
      </c>
      <c r="H40" s="223">
        <v>2935000</v>
      </c>
      <c r="I40" s="53"/>
      <c r="J40" s="54"/>
      <c r="K40" s="57">
        <f>I40*H40/30*J40</f>
        <v>0</v>
      </c>
      <c r="L40" s="56">
        <f>K40*G40/1000</f>
        <v>0</v>
      </c>
      <c r="M40" s="58"/>
    </row>
    <row r="41" spans="1:13" ht="15.6" x14ac:dyDescent="0.3">
      <c r="A41" s="51" t="s">
        <v>168</v>
      </c>
      <c r="B41" s="51" t="s">
        <v>43</v>
      </c>
      <c r="C41" s="51" t="s">
        <v>490</v>
      </c>
      <c r="D41" s="51" t="s">
        <v>50</v>
      </c>
      <c r="E41" s="51" t="s">
        <v>31</v>
      </c>
      <c r="F41" s="51" t="s">
        <v>5</v>
      </c>
      <c r="G41" s="52">
        <v>25</v>
      </c>
      <c r="H41" s="223">
        <v>1385000</v>
      </c>
      <c r="I41" s="53"/>
      <c r="J41" s="54"/>
      <c r="K41" s="57">
        <f>I41*H41/30*J41</f>
        <v>0</v>
      </c>
      <c r="L41" s="56">
        <f>K41*G41/1000</f>
        <v>0</v>
      </c>
      <c r="M41" s="58"/>
    </row>
    <row r="42" spans="1:13" ht="15.6" x14ac:dyDescent="0.3">
      <c r="A42" s="51" t="s">
        <v>168</v>
      </c>
      <c r="B42" s="51" t="s">
        <v>43</v>
      </c>
      <c r="C42" s="51" t="s">
        <v>490</v>
      </c>
      <c r="D42" s="51" t="s">
        <v>50</v>
      </c>
      <c r="E42" s="51" t="s">
        <v>34</v>
      </c>
      <c r="F42" s="51" t="s">
        <v>5</v>
      </c>
      <c r="G42" s="52">
        <v>30</v>
      </c>
      <c r="H42" s="223">
        <v>1385000</v>
      </c>
      <c r="I42" s="53"/>
      <c r="J42" s="54"/>
      <c r="K42" s="57">
        <f>I42*H42/30*J42</f>
        <v>0</v>
      </c>
      <c r="L42" s="56">
        <f>K42*G42/1000</f>
        <v>0</v>
      </c>
      <c r="M42" s="58"/>
    </row>
    <row r="43" spans="1:13" ht="15.6" x14ac:dyDescent="0.3">
      <c r="A43" s="51" t="s">
        <v>168</v>
      </c>
      <c r="B43" s="51" t="s">
        <v>43</v>
      </c>
      <c r="C43" s="51" t="s">
        <v>490</v>
      </c>
      <c r="D43" s="51" t="s">
        <v>50</v>
      </c>
      <c r="E43" s="51" t="s">
        <v>36</v>
      </c>
      <c r="F43" s="51" t="s">
        <v>5</v>
      </c>
      <c r="G43" s="52">
        <v>30</v>
      </c>
      <c r="H43" s="223">
        <v>750000</v>
      </c>
      <c r="I43" s="53"/>
      <c r="J43" s="54"/>
      <c r="K43" s="57">
        <f>I43*H43/30*J43</f>
        <v>0</v>
      </c>
      <c r="L43" s="56">
        <f>K43*G43/1000</f>
        <v>0</v>
      </c>
      <c r="M43" s="58"/>
    </row>
    <row r="44" spans="1:13" ht="15.6" x14ac:dyDescent="0.3">
      <c r="A44" s="51" t="s">
        <v>168</v>
      </c>
      <c r="B44" s="51" t="s">
        <v>43</v>
      </c>
      <c r="C44" s="51" t="s">
        <v>490</v>
      </c>
      <c r="D44" s="51" t="s">
        <v>50</v>
      </c>
      <c r="E44" s="51" t="s">
        <v>35</v>
      </c>
      <c r="F44" s="51" t="s">
        <v>5</v>
      </c>
      <c r="G44" s="52">
        <v>25</v>
      </c>
      <c r="H44" s="223">
        <v>1230000</v>
      </c>
      <c r="I44" s="53"/>
      <c r="J44" s="54"/>
      <c r="K44" s="57">
        <f>I44*H44/30*J44</f>
        <v>0</v>
      </c>
      <c r="L44" s="56">
        <f>K44*G44/1000</f>
        <v>0</v>
      </c>
      <c r="M44" s="58"/>
    </row>
    <row r="45" spans="1:13" ht="15.6" x14ac:dyDescent="0.3">
      <c r="A45" s="51" t="s">
        <v>168</v>
      </c>
      <c r="B45" s="51" t="s">
        <v>43</v>
      </c>
      <c r="C45" s="51" t="s">
        <v>490</v>
      </c>
      <c r="D45" s="51" t="s">
        <v>50</v>
      </c>
      <c r="E45" s="51" t="s">
        <v>461</v>
      </c>
      <c r="F45" s="51" t="s">
        <v>5</v>
      </c>
      <c r="G45" s="52">
        <v>50</v>
      </c>
      <c r="H45" s="223">
        <v>750000</v>
      </c>
      <c r="I45" s="53"/>
      <c r="J45" s="54"/>
      <c r="K45" s="57">
        <f>I45*H45/30*J45</f>
        <v>0</v>
      </c>
      <c r="L45" s="56">
        <f>K45*G45/1000</f>
        <v>0</v>
      </c>
      <c r="M45" s="58"/>
    </row>
    <row r="46" spans="1:13" ht="15.6" x14ac:dyDescent="0.3">
      <c r="A46" s="51" t="s">
        <v>168</v>
      </c>
      <c r="B46" s="51" t="s">
        <v>43</v>
      </c>
      <c r="C46" s="51" t="s">
        <v>490</v>
      </c>
      <c r="D46" s="51" t="s">
        <v>50</v>
      </c>
      <c r="E46" s="51" t="s">
        <v>146</v>
      </c>
      <c r="F46" s="51" t="s">
        <v>5</v>
      </c>
      <c r="G46" s="52">
        <v>35</v>
      </c>
      <c r="H46" s="223">
        <v>1260000</v>
      </c>
      <c r="I46" s="53"/>
      <c r="J46" s="54"/>
      <c r="K46" s="57">
        <f>I46*H46/30*J46</f>
        <v>0</v>
      </c>
      <c r="L46" s="56">
        <f>K46*G46/1000</f>
        <v>0</v>
      </c>
      <c r="M46" s="58"/>
    </row>
    <row r="47" spans="1:13" ht="15.6" x14ac:dyDescent="0.3">
      <c r="A47" s="51" t="s">
        <v>168</v>
      </c>
      <c r="B47" s="51" t="s">
        <v>43</v>
      </c>
      <c r="C47" s="51" t="s">
        <v>490</v>
      </c>
      <c r="D47" s="51" t="s">
        <v>50</v>
      </c>
      <c r="E47" s="51" t="s">
        <v>48</v>
      </c>
      <c r="F47" s="51" t="s">
        <v>5</v>
      </c>
      <c r="G47" s="52">
        <v>35</v>
      </c>
      <c r="H47" s="223">
        <v>1260000</v>
      </c>
      <c r="I47" s="53"/>
      <c r="J47" s="54"/>
      <c r="K47" s="57">
        <f>I47*H47/30*J47</f>
        <v>0</v>
      </c>
      <c r="L47" s="56">
        <f>K47*G47/1000</f>
        <v>0</v>
      </c>
      <c r="M47" s="58"/>
    </row>
    <row r="48" spans="1:13" ht="15.6" x14ac:dyDescent="0.3">
      <c r="A48" s="51" t="s">
        <v>169</v>
      </c>
      <c r="B48" s="51" t="s">
        <v>43</v>
      </c>
      <c r="C48" s="51" t="s">
        <v>490</v>
      </c>
      <c r="D48" s="51" t="s">
        <v>50</v>
      </c>
      <c r="E48" s="51" t="s">
        <v>31</v>
      </c>
      <c r="F48" s="51" t="s">
        <v>5</v>
      </c>
      <c r="G48" s="52">
        <v>25</v>
      </c>
      <c r="H48" s="223">
        <v>265000</v>
      </c>
      <c r="I48" s="53"/>
      <c r="J48" s="54"/>
      <c r="K48" s="57">
        <f>I48*H48/30*J48</f>
        <v>0</v>
      </c>
      <c r="L48" s="56">
        <f>K48*G48/1000</f>
        <v>0</v>
      </c>
      <c r="M48" s="58"/>
    </row>
    <row r="49" spans="1:13" ht="15.6" x14ac:dyDescent="0.3">
      <c r="A49" s="51" t="s">
        <v>169</v>
      </c>
      <c r="B49" s="59" t="s">
        <v>43</v>
      </c>
      <c r="C49" s="51" t="s">
        <v>490</v>
      </c>
      <c r="D49" s="59" t="s">
        <v>50</v>
      </c>
      <c r="E49" s="51" t="s">
        <v>34</v>
      </c>
      <c r="F49" s="51" t="s">
        <v>5</v>
      </c>
      <c r="G49" s="52">
        <v>30</v>
      </c>
      <c r="H49" s="225">
        <v>265000</v>
      </c>
      <c r="I49" s="53"/>
      <c r="J49" s="54"/>
      <c r="K49" s="57">
        <f>I49*H49/30*J49</f>
        <v>0</v>
      </c>
      <c r="L49" s="56">
        <f>K49*G49/1000</f>
        <v>0</v>
      </c>
      <c r="M49" s="58"/>
    </row>
    <row r="50" spans="1:13" ht="15.6" x14ac:dyDescent="0.3">
      <c r="A50" s="51" t="s">
        <v>169</v>
      </c>
      <c r="B50" s="51" t="s">
        <v>43</v>
      </c>
      <c r="C50" s="51" t="s">
        <v>490</v>
      </c>
      <c r="D50" s="51" t="s">
        <v>50</v>
      </c>
      <c r="E50" s="51" t="s">
        <v>36</v>
      </c>
      <c r="F50" s="51" t="s">
        <v>5</v>
      </c>
      <c r="G50" s="52">
        <v>30</v>
      </c>
      <c r="H50" s="223">
        <v>115000</v>
      </c>
      <c r="I50" s="53"/>
      <c r="J50" s="54"/>
      <c r="K50" s="57">
        <f>I50*H50/30*J50</f>
        <v>0</v>
      </c>
      <c r="L50" s="56">
        <f>K50*G50/1000</f>
        <v>0</v>
      </c>
      <c r="M50" s="58"/>
    </row>
    <row r="51" spans="1:13" ht="15.6" x14ac:dyDescent="0.3">
      <c r="A51" s="51" t="s">
        <v>169</v>
      </c>
      <c r="B51" s="51" t="s">
        <v>43</v>
      </c>
      <c r="C51" s="51" t="s">
        <v>490</v>
      </c>
      <c r="D51" s="51" t="s">
        <v>50</v>
      </c>
      <c r="E51" s="51" t="s">
        <v>35</v>
      </c>
      <c r="F51" s="51" t="s">
        <v>5</v>
      </c>
      <c r="G51" s="52">
        <v>25</v>
      </c>
      <c r="H51" s="223">
        <v>275000</v>
      </c>
      <c r="I51" s="53"/>
      <c r="J51" s="54"/>
      <c r="K51" s="57">
        <f>I51*H51/30*J51</f>
        <v>0</v>
      </c>
      <c r="L51" s="56">
        <f>K51*G51/1000</f>
        <v>0</v>
      </c>
      <c r="M51" s="58"/>
    </row>
    <row r="52" spans="1:13" ht="15.6" x14ac:dyDescent="0.3">
      <c r="A52" s="51" t="s">
        <v>169</v>
      </c>
      <c r="B52" s="51" t="s">
        <v>43</v>
      </c>
      <c r="C52" s="51" t="s">
        <v>490</v>
      </c>
      <c r="D52" s="51" t="s">
        <v>50</v>
      </c>
      <c r="E52" s="51" t="s">
        <v>461</v>
      </c>
      <c r="F52" s="51" t="s">
        <v>5</v>
      </c>
      <c r="G52" s="52">
        <v>50</v>
      </c>
      <c r="H52" s="223">
        <v>115000</v>
      </c>
      <c r="I52" s="53"/>
      <c r="J52" s="54"/>
      <c r="K52" s="57">
        <f>I52*H52/30*J52</f>
        <v>0</v>
      </c>
      <c r="L52" s="56">
        <f>K52*G52/1000</f>
        <v>0</v>
      </c>
      <c r="M52" s="58"/>
    </row>
    <row r="53" spans="1:13" ht="15.6" x14ac:dyDescent="0.3">
      <c r="A53" s="51" t="s">
        <v>169</v>
      </c>
      <c r="B53" s="51" t="s">
        <v>43</v>
      </c>
      <c r="C53" s="51" t="s">
        <v>490</v>
      </c>
      <c r="D53" s="51" t="s">
        <v>50</v>
      </c>
      <c r="E53" s="51" t="s">
        <v>146</v>
      </c>
      <c r="F53" s="51" t="s">
        <v>5</v>
      </c>
      <c r="G53" s="52">
        <v>35</v>
      </c>
      <c r="H53" s="223">
        <v>320000</v>
      </c>
      <c r="I53" s="53"/>
      <c r="J53" s="54"/>
      <c r="K53" s="57">
        <f>I53*H53/30*J53</f>
        <v>0</v>
      </c>
      <c r="L53" s="56">
        <f>K53*G53/1000</f>
        <v>0</v>
      </c>
      <c r="M53" s="58"/>
    </row>
    <row r="54" spans="1:13" ht="15.6" x14ac:dyDescent="0.3">
      <c r="A54" s="51" t="s">
        <v>169</v>
      </c>
      <c r="B54" s="51" t="s">
        <v>43</v>
      </c>
      <c r="C54" s="51" t="s">
        <v>490</v>
      </c>
      <c r="D54" s="51" t="s">
        <v>50</v>
      </c>
      <c r="E54" s="51" t="s">
        <v>48</v>
      </c>
      <c r="F54" s="51" t="s">
        <v>5</v>
      </c>
      <c r="G54" s="52">
        <v>35</v>
      </c>
      <c r="H54" s="223">
        <v>320000</v>
      </c>
      <c r="I54" s="53"/>
      <c r="J54" s="54"/>
      <c r="K54" s="57">
        <f>I54*H54/30*J54</f>
        <v>0</v>
      </c>
      <c r="L54" s="56">
        <f>K54*G54/1000</f>
        <v>0</v>
      </c>
      <c r="M54" s="58"/>
    </row>
    <row r="55" spans="1:13" ht="15.6" x14ac:dyDescent="0.3">
      <c r="A55" s="51" t="s">
        <v>261</v>
      </c>
      <c r="B55" s="51" t="s">
        <v>43</v>
      </c>
      <c r="C55" s="51" t="s">
        <v>490</v>
      </c>
      <c r="D55" s="51" t="s">
        <v>50</v>
      </c>
      <c r="E55" s="51" t="s">
        <v>31</v>
      </c>
      <c r="F55" s="51" t="s">
        <v>5</v>
      </c>
      <c r="G55" s="52">
        <v>25</v>
      </c>
      <c r="H55" s="223">
        <v>17700000</v>
      </c>
      <c r="I55" s="53"/>
      <c r="J55" s="54"/>
      <c r="K55" s="57">
        <f>I55*H55/30*J55</f>
        <v>0</v>
      </c>
      <c r="L55" s="56">
        <f>K55*G55/1000</f>
        <v>0</v>
      </c>
      <c r="M55" s="58"/>
    </row>
    <row r="56" spans="1:13" ht="15.6" x14ac:dyDescent="0.3">
      <c r="A56" s="51" t="s">
        <v>261</v>
      </c>
      <c r="B56" s="51" t="s">
        <v>43</v>
      </c>
      <c r="C56" s="51" t="s">
        <v>490</v>
      </c>
      <c r="D56" s="51" t="s">
        <v>50</v>
      </c>
      <c r="E56" s="51" t="s">
        <v>34</v>
      </c>
      <c r="F56" s="51" t="s">
        <v>5</v>
      </c>
      <c r="G56" s="52">
        <v>30</v>
      </c>
      <c r="H56" s="223">
        <v>17700000</v>
      </c>
      <c r="I56" s="53"/>
      <c r="J56" s="54"/>
      <c r="K56" s="57">
        <f>I56*H56/30*J56</f>
        <v>0</v>
      </c>
      <c r="L56" s="56">
        <f>K56*G56/1000</f>
        <v>0</v>
      </c>
      <c r="M56" s="58"/>
    </row>
    <row r="57" spans="1:13" ht="15.6" x14ac:dyDescent="0.3">
      <c r="A57" s="51" t="s">
        <v>261</v>
      </c>
      <c r="B57" s="51" t="s">
        <v>43</v>
      </c>
      <c r="C57" s="51" t="s">
        <v>490</v>
      </c>
      <c r="D57" s="51" t="s">
        <v>50</v>
      </c>
      <c r="E57" s="51" t="s">
        <v>36</v>
      </c>
      <c r="F57" s="51" t="s">
        <v>5</v>
      </c>
      <c r="G57" s="52">
        <v>30</v>
      </c>
      <c r="H57" s="223">
        <v>8275000</v>
      </c>
      <c r="I57" s="53"/>
      <c r="J57" s="54"/>
      <c r="K57" s="57">
        <f>I57*H57/30*J57</f>
        <v>0</v>
      </c>
      <c r="L57" s="56">
        <f>K57*G57/1000</f>
        <v>0</v>
      </c>
      <c r="M57" s="58"/>
    </row>
    <row r="58" spans="1:13" ht="15" customHeight="1" x14ac:dyDescent="0.3">
      <c r="A58" s="51" t="s">
        <v>261</v>
      </c>
      <c r="B58" s="51" t="s">
        <v>43</v>
      </c>
      <c r="C58" s="51" t="s">
        <v>490</v>
      </c>
      <c r="D58" s="51" t="s">
        <v>50</v>
      </c>
      <c r="E58" s="51" t="s">
        <v>146</v>
      </c>
      <c r="F58" s="51" t="s">
        <v>5</v>
      </c>
      <c r="G58" s="52">
        <v>35</v>
      </c>
      <c r="H58" s="223"/>
      <c r="I58" s="53"/>
      <c r="J58" s="54"/>
      <c r="K58" s="57">
        <f>I58*H58/30*J58</f>
        <v>0</v>
      </c>
      <c r="L58" s="56">
        <f>K58*G58/1000</f>
        <v>0</v>
      </c>
      <c r="M58" s="58"/>
    </row>
    <row r="59" spans="1:13" ht="15.6" x14ac:dyDescent="0.3">
      <c r="A59" s="51" t="s">
        <v>261</v>
      </c>
      <c r="B59" s="51" t="s">
        <v>43</v>
      </c>
      <c r="C59" s="51" t="s">
        <v>490</v>
      </c>
      <c r="D59" s="51" t="s">
        <v>50</v>
      </c>
      <c r="E59" s="51" t="s">
        <v>461</v>
      </c>
      <c r="F59" s="51" t="s">
        <v>5</v>
      </c>
      <c r="G59" s="52">
        <v>50</v>
      </c>
      <c r="H59" s="223">
        <v>8275000</v>
      </c>
      <c r="I59" s="53"/>
      <c r="J59" s="54"/>
      <c r="K59" s="57">
        <f>I59*H59/30*J59</f>
        <v>0</v>
      </c>
      <c r="L59" s="56">
        <f>K59*G59/1000</f>
        <v>0</v>
      </c>
      <c r="M59" s="58"/>
    </row>
    <row r="60" spans="1:13" ht="15" customHeight="1" x14ac:dyDescent="0.3">
      <c r="A60" s="51" t="s">
        <v>261</v>
      </c>
      <c r="B60" s="51" t="s">
        <v>43</v>
      </c>
      <c r="C60" s="51" t="s">
        <v>490</v>
      </c>
      <c r="D60" s="51" t="s">
        <v>50</v>
      </c>
      <c r="E60" s="51" t="s">
        <v>48</v>
      </c>
      <c r="F60" s="51" t="s">
        <v>5</v>
      </c>
      <c r="G60" s="52">
        <v>35</v>
      </c>
      <c r="H60" s="223"/>
      <c r="I60" s="53"/>
      <c r="J60" s="54"/>
      <c r="K60" s="57">
        <f>I60*H60/30*J60</f>
        <v>0</v>
      </c>
      <c r="L60" s="56">
        <f>K60*G60/1000</f>
        <v>0</v>
      </c>
      <c r="M60" s="58"/>
    </row>
    <row r="61" spans="1:13" ht="15.6" x14ac:dyDescent="0.3">
      <c r="A61" s="51" t="s">
        <v>261</v>
      </c>
      <c r="B61" s="51" t="s">
        <v>43</v>
      </c>
      <c r="C61" s="51" t="s">
        <v>490</v>
      </c>
      <c r="D61" s="51" t="s">
        <v>50</v>
      </c>
      <c r="E61" s="51" t="s">
        <v>35</v>
      </c>
      <c r="F61" s="51" t="s">
        <v>5</v>
      </c>
      <c r="G61" s="52">
        <v>25</v>
      </c>
      <c r="H61" s="223">
        <v>15200000</v>
      </c>
      <c r="I61" s="53"/>
      <c r="J61" s="54"/>
      <c r="K61" s="57">
        <f>I61*H61/30*J61</f>
        <v>0</v>
      </c>
      <c r="L61" s="56">
        <f>K61*G61/1000</f>
        <v>0</v>
      </c>
      <c r="M61" s="58"/>
    </row>
    <row r="62" spans="1:13" ht="15.6" x14ac:dyDescent="0.3">
      <c r="A62" s="51" t="s">
        <v>170</v>
      </c>
      <c r="B62" s="51" t="s">
        <v>43</v>
      </c>
      <c r="C62" s="51" t="s">
        <v>490</v>
      </c>
      <c r="D62" s="51" t="s">
        <v>50</v>
      </c>
      <c r="E62" s="51" t="s">
        <v>31</v>
      </c>
      <c r="F62" s="51" t="s">
        <v>5</v>
      </c>
      <c r="G62" s="52">
        <v>25</v>
      </c>
      <c r="H62" s="224">
        <v>285000</v>
      </c>
      <c r="I62" s="53"/>
      <c r="J62" s="54"/>
      <c r="K62" s="57">
        <f>I62*H62/30*J62</f>
        <v>0</v>
      </c>
      <c r="L62" s="56">
        <f>K62*G62/1000</f>
        <v>0</v>
      </c>
      <c r="M62" s="58"/>
    </row>
    <row r="63" spans="1:13" ht="15.6" x14ac:dyDescent="0.3">
      <c r="A63" s="51" t="s">
        <v>170</v>
      </c>
      <c r="B63" s="51" t="s">
        <v>43</v>
      </c>
      <c r="C63" s="51" t="s">
        <v>490</v>
      </c>
      <c r="D63" s="51" t="s">
        <v>50</v>
      </c>
      <c r="E63" s="51" t="s">
        <v>34</v>
      </c>
      <c r="F63" s="51" t="s">
        <v>5</v>
      </c>
      <c r="G63" s="52">
        <v>30</v>
      </c>
      <c r="H63" s="224">
        <v>285000</v>
      </c>
      <c r="I63" s="53"/>
      <c r="J63" s="54"/>
      <c r="K63" s="57">
        <f>I63*H63/30*J63</f>
        <v>0</v>
      </c>
      <c r="L63" s="56">
        <f>K63*G63/1000</f>
        <v>0</v>
      </c>
      <c r="M63" s="58"/>
    </row>
    <row r="64" spans="1:13" ht="15.6" x14ac:dyDescent="0.3">
      <c r="A64" s="51" t="s">
        <v>170</v>
      </c>
      <c r="B64" s="51" t="s">
        <v>43</v>
      </c>
      <c r="C64" s="51" t="s">
        <v>490</v>
      </c>
      <c r="D64" s="51" t="s">
        <v>50</v>
      </c>
      <c r="E64" s="51" t="s">
        <v>36</v>
      </c>
      <c r="F64" s="51" t="s">
        <v>5</v>
      </c>
      <c r="G64" s="52">
        <v>30</v>
      </c>
      <c r="H64" s="224">
        <v>35000</v>
      </c>
      <c r="I64" s="53"/>
      <c r="J64" s="54"/>
      <c r="K64" s="57">
        <f>I64*H64/30*J64</f>
        <v>0</v>
      </c>
      <c r="L64" s="56">
        <f>K64*G64/1000</f>
        <v>0</v>
      </c>
      <c r="M64" s="58"/>
    </row>
    <row r="65" spans="1:13" ht="15.6" x14ac:dyDescent="0.3">
      <c r="A65" s="51" t="s">
        <v>170</v>
      </c>
      <c r="B65" s="51" t="s">
        <v>43</v>
      </c>
      <c r="C65" s="51" t="s">
        <v>490</v>
      </c>
      <c r="D65" s="51" t="s">
        <v>50</v>
      </c>
      <c r="E65" s="51" t="s">
        <v>35</v>
      </c>
      <c r="F65" s="51" t="s">
        <v>5</v>
      </c>
      <c r="G65" s="52">
        <v>25</v>
      </c>
      <c r="H65" s="224">
        <v>105000</v>
      </c>
      <c r="I65" s="53"/>
      <c r="J65" s="54"/>
      <c r="K65" s="57">
        <f>I65*H65/30*J65</f>
        <v>0</v>
      </c>
      <c r="L65" s="56">
        <f>K65*G65/1000</f>
        <v>0</v>
      </c>
      <c r="M65" s="58"/>
    </row>
    <row r="66" spans="1:13" ht="15.6" x14ac:dyDescent="0.3">
      <c r="A66" s="51" t="s">
        <v>170</v>
      </c>
      <c r="B66" s="51" t="s">
        <v>43</v>
      </c>
      <c r="C66" s="51" t="s">
        <v>490</v>
      </c>
      <c r="D66" s="51" t="s">
        <v>50</v>
      </c>
      <c r="E66" s="51" t="s">
        <v>461</v>
      </c>
      <c r="F66" s="51" t="s">
        <v>5</v>
      </c>
      <c r="G66" s="52">
        <v>50</v>
      </c>
      <c r="H66" s="224">
        <v>35000</v>
      </c>
      <c r="I66" s="53"/>
      <c r="J66" s="54"/>
      <c r="K66" s="57">
        <f>I66*H66/30*J66</f>
        <v>0</v>
      </c>
      <c r="L66" s="56">
        <f>K66*G66/1000</f>
        <v>0</v>
      </c>
      <c r="M66" s="58"/>
    </row>
    <row r="67" spans="1:13" ht="15.6" x14ac:dyDescent="0.3">
      <c r="A67" s="51" t="s">
        <v>170</v>
      </c>
      <c r="B67" s="51" t="s">
        <v>43</v>
      </c>
      <c r="C67" s="51" t="s">
        <v>490</v>
      </c>
      <c r="D67" s="51" t="s">
        <v>50</v>
      </c>
      <c r="E67" s="51" t="s">
        <v>146</v>
      </c>
      <c r="F67" s="51" t="s">
        <v>5</v>
      </c>
      <c r="G67" s="52">
        <v>35</v>
      </c>
      <c r="H67" s="224">
        <v>325000</v>
      </c>
      <c r="I67" s="53"/>
      <c r="J67" s="54"/>
      <c r="K67" s="57">
        <f>I67*H67/30*J67</f>
        <v>0</v>
      </c>
      <c r="L67" s="56">
        <f>K67*G67/1000</f>
        <v>0</v>
      </c>
      <c r="M67" s="58"/>
    </row>
    <row r="68" spans="1:13" ht="15.6" x14ac:dyDescent="0.3">
      <c r="A68" s="51" t="s">
        <v>170</v>
      </c>
      <c r="B68" s="51" t="s">
        <v>43</v>
      </c>
      <c r="C68" s="51" t="s">
        <v>490</v>
      </c>
      <c r="D68" s="51" t="s">
        <v>50</v>
      </c>
      <c r="E68" s="51" t="s">
        <v>48</v>
      </c>
      <c r="F68" s="51" t="s">
        <v>5</v>
      </c>
      <c r="G68" s="52">
        <v>35</v>
      </c>
      <c r="H68" s="224">
        <v>325000</v>
      </c>
      <c r="I68" s="53"/>
      <c r="J68" s="54"/>
      <c r="K68" s="57">
        <f>I68*H68/30*J68</f>
        <v>0</v>
      </c>
      <c r="L68" s="56">
        <f>K68*G68/1000</f>
        <v>0</v>
      </c>
      <c r="M68" s="58"/>
    </row>
    <row r="69" spans="1:13" ht="15.6" x14ac:dyDescent="0.3">
      <c r="A69" s="51" t="s">
        <v>171</v>
      </c>
      <c r="B69" s="51" t="s">
        <v>43</v>
      </c>
      <c r="C69" s="51" t="s">
        <v>490</v>
      </c>
      <c r="D69" s="51" t="s">
        <v>50</v>
      </c>
      <c r="E69" s="51" t="s">
        <v>31</v>
      </c>
      <c r="F69" s="51" t="s">
        <v>5</v>
      </c>
      <c r="G69" s="52">
        <v>25</v>
      </c>
      <c r="H69" s="223">
        <v>675000</v>
      </c>
      <c r="I69" s="53"/>
      <c r="J69" s="54"/>
      <c r="K69" s="57">
        <f>I69*H69/30*J69</f>
        <v>0</v>
      </c>
      <c r="L69" s="56">
        <f>K69*G69/1000</f>
        <v>0</v>
      </c>
      <c r="M69" s="58"/>
    </row>
    <row r="70" spans="1:13" ht="15.6" x14ac:dyDescent="0.3">
      <c r="A70" s="51" t="s">
        <v>171</v>
      </c>
      <c r="B70" s="51" t="s">
        <v>43</v>
      </c>
      <c r="C70" s="51" t="s">
        <v>490</v>
      </c>
      <c r="D70" s="51" t="s">
        <v>50</v>
      </c>
      <c r="E70" s="51" t="s">
        <v>34</v>
      </c>
      <c r="F70" s="51" t="s">
        <v>5</v>
      </c>
      <c r="G70" s="52">
        <v>30</v>
      </c>
      <c r="H70" s="223">
        <v>675000</v>
      </c>
      <c r="I70" s="53"/>
      <c r="J70" s="54"/>
      <c r="K70" s="57">
        <f>I70*H70/30*J70</f>
        <v>0</v>
      </c>
      <c r="L70" s="56">
        <f>K70*G70/1000</f>
        <v>0</v>
      </c>
      <c r="M70" s="58"/>
    </row>
    <row r="71" spans="1:13" ht="15.6" x14ac:dyDescent="0.3">
      <c r="A71" s="51" t="s">
        <v>171</v>
      </c>
      <c r="B71" s="51" t="s">
        <v>43</v>
      </c>
      <c r="C71" s="51" t="s">
        <v>490</v>
      </c>
      <c r="D71" s="51" t="s">
        <v>50</v>
      </c>
      <c r="E71" s="51" t="s">
        <v>36</v>
      </c>
      <c r="F71" s="51" t="s">
        <v>5</v>
      </c>
      <c r="G71" s="52">
        <v>30</v>
      </c>
      <c r="H71" s="223">
        <v>305000</v>
      </c>
      <c r="I71" s="53"/>
      <c r="J71" s="54"/>
      <c r="K71" s="57">
        <f>I71*H71/30*J71</f>
        <v>0</v>
      </c>
      <c r="L71" s="56">
        <f>K71*G71/1000</f>
        <v>0</v>
      </c>
      <c r="M71" s="58"/>
    </row>
    <row r="72" spans="1:13" ht="15.6" x14ac:dyDescent="0.3">
      <c r="A72" s="51" t="s">
        <v>171</v>
      </c>
      <c r="B72" s="51" t="s">
        <v>43</v>
      </c>
      <c r="C72" s="51" t="s">
        <v>490</v>
      </c>
      <c r="D72" s="51" t="s">
        <v>50</v>
      </c>
      <c r="E72" s="51" t="s">
        <v>35</v>
      </c>
      <c r="F72" s="51" t="s">
        <v>5</v>
      </c>
      <c r="G72" s="52">
        <v>25</v>
      </c>
      <c r="H72" s="223">
        <v>555000</v>
      </c>
      <c r="I72" s="53"/>
      <c r="J72" s="54"/>
      <c r="K72" s="57">
        <f>I72*H72/30*J72</f>
        <v>0</v>
      </c>
      <c r="L72" s="56">
        <f>K72*G72/1000</f>
        <v>0</v>
      </c>
      <c r="M72" s="58"/>
    </row>
    <row r="73" spans="1:13" ht="15.6" x14ac:dyDescent="0.3">
      <c r="A73" s="51" t="s">
        <v>171</v>
      </c>
      <c r="B73" s="51" t="s">
        <v>43</v>
      </c>
      <c r="C73" s="51" t="s">
        <v>490</v>
      </c>
      <c r="D73" s="51" t="s">
        <v>50</v>
      </c>
      <c r="E73" s="51" t="s">
        <v>461</v>
      </c>
      <c r="F73" s="51" t="s">
        <v>5</v>
      </c>
      <c r="G73" s="52">
        <v>50</v>
      </c>
      <c r="H73" s="223">
        <v>305000</v>
      </c>
      <c r="I73" s="53"/>
      <c r="J73" s="54"/>
      <c r="K73" s="57">
        <f>I73*H73/30*J73</f>
        <v>0</v>
      </c>
      <c r="L73" s="56">
        <f>K73*G73/1000</f>
        <v>0</v>
      </c>
      <c r="M73" s="58"/>
    </row>
    <row r="74" spans="1:13" ht="15.6" x14ac:dyDescent="0.3">
      <c r="A74" s="51" t="s">
        <v>171</v>
      </c>
      <c r="B74" s="51" t="s">
        <v>43</v>
      </c>
      <c r="C74" s="51" t="s">
        <v>490</v>
      </c>
      <c r="D74" s="51" t="s">
        <v>50</v>
      </c>
      <c r="E74" s="51" t="s">
        <v>146</v>
      </c>
      <c r="F74" s="51" t="s">
        <v>5</v>
      </c>
      <c r="G74" s="52">
        <v>35</v>
      </c>
      <c r="H74" s="223">
        <v>320000</v>
      </c>
      <c r="I74" s="53"/>
      <c r="J74" s="54"/>
      <c r="K74" s="57">
        <f>I74*H74/30*J74</f>
        <v>0</v>
      </c>
      <c r="L74" s="56">
        <f>K74*G74/1000</f>
        <v>0</v>
      </c>
      <c r="M74" s="58"/>
    </row>
    <row r="75" spans="1:13" ht="15.6" x14ac:dyDescent="0.3">
      <c r="A75" s="51" t="s">
        <v>171</v>
      </c>
      <c r="B75" s="51" t="s">
        <v>43</v>
      </c>
      <c r="C75" s="51" t="s">
        <v>490</v>
      </c>
      <c r="D75" s="51" t="s">
        <v>50</v>
      </c>
      <c r="E75" s="51" t="s">
        <v>48</v>
      </c>
      <c r="F75" s="51" t="s">
        <v>5</v>
      </c>
      <c r="G75" s="52">
        <v>35</v>
      </c>
      <c r="H75" s="223">
        <v>320000</v>
      </c>
      <c r="I75" s="53"/>
      <c r="J75" s="54"/>
      <c r="K75" s="57">
        <f>I75*H75/30*J75</f>
        <v>0</v>
      </c>
      <c r="L75" s="56">
        <f>K75*G75/1000</f>
        <v>0</v>
      </c>
      <c r="M75" s="58"/>
    </row>
    <row r="76" spans="1:13" ht="15.6" x14ac:dyDescent="0.3">
      <c r="A76" s="51" t="s">
        <v>182</v>
      </c>
      <c r="B76" s="51" t="s">
        <v>43</v>
      </c>
      <c r="C76" s="51" t="s">
        <v>490</v>
      </c>
      <c r="D76" s="51" t="s">
        <v>50</v>
      </c>
      <c r="E76" s="51" t="s">
        <v>31</v>
      </c>
      <c r="F76" s="51" t="s">
        <v>5</v>
      </c>
      <c r="G76" s="52">
        <v>20</v>
      </c>
      <c r="H76" s="223">
        <v>5150000</v>
      </c>
      <c r="I76" s="53"/>
      <c r="J76" s="54"/>
      <c r="K76" s="57">
        <f>I76*H76/30*J76</f>
        <v>0</v>
      </c>
      <c r="L76" s="56">
        <f>K76*G76/1000</f>
        <v>0</v>
      </c>
      <c r="M76" s="58"/>
    </row>
    <row r="77" spans="1:13" ht="15.6" x14ac:dyDescent="0.3">
      <c r="A77" s="51" t="s">
        <v>182</v>
      </c>
      <c r="B77" s="51" t="s">
        <v>43</v>
      </c>
      <c r="C77" s="51" t="s">
        <v>490</v>
      </c>
      <c r="D77" s="51" t="s">
        <v>50</v>
      </c>
      <c r="E77" s="51" t="s">
        <v>34</v>
      </c>
      <c r="F77" s="51" t="s">
        <v>5</v>
      </c>
      <c r="G77" s="52">
        <v>25</v>
      </c>
      <c r="H77" s="223">
        <v>5150000</v>
      </c>
      <c r="I77" s="53"/>
      <c r="J77" s="54"/>
      <c r="K77" s="57">
        <f>I77*H77/30*J77</f>
        <v>0</v>
      </c>
      <c r="L77" s="56">
        <f>K77*G77/1000</f>
        <v>0</v>
      </c>
      <c r="M77" s="58"/>
    </row>
    <row r="78" spans="1:13" ht="15.6" x14ac:dyDescent="0.3">
      <c r="A78" s="51" t="s">
        <v>182</v>
      </c>
      <c r="B78" s="51" t="s">
        <v>43</v>
      </c>
      <c r="C78" s="51" t="s">
        <v>490</v>
      </c>
      <c r="D78" s="51" t="s">
        <v>50</v>
      </c>
      <c r="E78" s="51" t="s">
        <v>36</v>
      </c>
      <c r="F78" s="51" t="s">
        <v>5</v>
      </c>
      <c r="G78" s="52">
        <v>25</v>
      </c>
      <c r="H78" s="224">
        <v>2620000</v>
      </c>
      <c r="I78" s="53"/>
      <c r="J78" s="54"/>
      <c r="K78" s="57">
        <f>I78*H78/30*J78</f>
        <v>0</v>
      </c>
      <c r="L78" s="56">
        <f>K78*G78/1000</f>
        <v>0</v>
      </c>
      <c r="M78" s="58"/>
    </row>
    <row r="79" spans="1:13" ht="15.6" x14ac:dyDescent="0.3">
      <c r="A79" s="51" t="s">
        <v>182</v>
      </c>
      <c r="B79" s="51" t="s">
        <v>43</v>
      </c>
      <c r="C79" s="51" t="s">
        <v>490</v>
      </c>
      <c r="D79" s="51" t="s">
        <v>50</v>
      </c>
      <c r="E79" s="51" t="s">
        <v>35</v>
      </c>
      <c r="F79" s="51" t="s">
        <v>5</v>
      </c>
      <c r="G79" s="52">
        <v>20</v>
      </c>
      <c r="H79" s="223">
        <v>4800000</v>
      </c>
      <c r="I79" s="53"/>
      <c r="J79" s="54"/>
      <c r="K79" s="57">
        <f>I79*H79/30*J79</f>
        <v>0</v>
      </c>
      <c r="L79" s="56">
        <f>K79*G79/1000</f>
        <v>0</v>
      </c>
      <c r="M79" s="58"/>
    </row>
    <row r="80" spans="1:13" ht="15.6" x14ac:dyDescent="0.3">
      <c r="A80" s="51" t="s">
        <v>182</v>
      </c>
      <c r="B80" s="51" t="s">
        <v>43</v>
      </c>
      <c r="C80" s="51" t="s">
        <v>490</v>
      </c>
      <c r="D80" s="51" t="s">
        <v>50</v>
      </c>
      <c r="E80" s="51" t="s">
        <v>46</v>
      </c>
      <c r="F80" s="51" t="s">
        <v>5</v>
      </c>
      <c r="G80" s="52">
        <v>20</v>
      </c>
      <c r="H80" s="223">
        <v>4550000</v>
      </c>
      <c r="I80" s="53"/>
      <c r="J80" s="54"/>
      <c r="K80" s="57">
        <f>I80*H80/30*J80</f>
        <v>0</v>
      </c>
      <c r="L80" s="56">
        <f>K80*G80/1000</f>
        <v>0</v>
      </c>
      <c r="M80" s="58"/>
    </row>
    <row r="81" spans="1:13" ht="15.6" x14ac:dyDescent="0.3">
      <c r="A81" s="51" t="s">
        <v>182</v>
      </c>
      <c r="B81" s="51" t="s">
        <v>43</v>
      </c>
      <c r="C81" s="51" t="s">
        <v>490</v>
      </c>
      <c r="D81" s="51" t="s">
        <v>50</v>
      </c>
      <c r="E81" s="51" t="s">
        <v>47</v>
      </c>
      <c r="F81" s="51" t="s">
        <v>5</v>
      </c>
      <c r="G81" s="52">
        <v>25</v>
      </c>
      <c r="H81" s="223">
        <v>4550000</v>
      </c>
      <c r="I81" s="53"/>
      <c r="J81" s="54"/>
      <c r="K81" s="57">
        <f>I81*H81/30*J81</f>
        <v>0</v>
      </c>
      <c r="L81" s="56">
        <f>K81*G81/1000</f>
        <v>0</v>
      </c>
      <c r="M81" s="58"/>
    </row>
    <row r="82" spans="1:13" ht="15.6" x14ac:dyDescent="0.3">
      <c r="A82" s="51" t="s">
        <v>182</v>
      </c>
      <c r="B82" s="51" t="s">
        <v>43</v>
      </c>
      <c r="C82" s="51" t="s">
        <v>490</v>
      </c>
      <c r="D82" s="51" t="s">
        <v>50</v>
      </c>
      <c r="E82" s="51" t="s">
        <v>146</v>
      </c>
      <c r="F82" s="51" t="s">
        <v>5</v>
      </c>
      <c r="G82" s="52">
        <v>30</v>
      </c>
      <c r="H82" s="223">
        <v>1690500</v>
      </c>
      <c r="I82" s="53"/>
      <c r="J82" s="54"/>
      <c r="K82" s="57">
        <f>I82*H82/30*J82</f>
        <v>0</v>
      </c>
      <c r="L82" s="56">
        <f>K82*G82/1000</f>
        <v>0</v>
      </c>
      <c r="M82" s="58"/>
    </row>
    <row r="83" spans="1:13" ht="15.6" x14ac:dyDescent="0.3">
      <c r="A83" s="51" t="s">
        <v>182</v>
      </c>
      <c r="B83" s="51" t="s">
        <v>43</v>
      </c>
      <c r="C83" s="51" t="s">
        <v>490</v>
      </c>
      <c r="D83" s="51" t="s">
        <v>50</v>
      </c>
      <c r="E83" s="51" t="s">
        <v>48</v>
      </c>
      <c r="F83" s="51" t="s">
        <v>5</v>
      </c>
      <c r="G83" s="52">
        <v>30</v>
      </c>
      <c r="H83" s="223">
        <v>1690500</v>
      </c>
      <c r="I83" s="53"/>
      <c r="J83" s="54"/>
      <c r="K83" s="57">
        <f>I83*H83/30*J83</f>
        <v>0</v>
      </c>
      <c r="L83" s="56">
        <f>K83*G83/1000</f>
        <v>0</v>
      </c>
      <c r="M83" s="58"/>
    </row>
    <row r="84" spans="1:13" ht="15.6" x14ac:dyDescent="0.3">
      <c r="A84" s="51" t="s">
        <v>173</v>
      </c>
      <c r="B84" s="51" t="s">
        <v>43</v>
      </c>
      <c r="C84" s="51" t="s">
        <v>490</v>
      </c>
      <c r="D84" s="51" t="s">
        <v>50</v>
      </c>
      <c r="E84" s="51" t="s">
        <v>31</v>
      </c>
      <c r="F84" s="51" t="s">
        <v>5</v>
      </c>
      <c r="G84" s="52">
        <v>20</v>
      </c>
      <c r="H84" s="291">
        <v>2113000</v>
      </c>
      <c r="I84" s="53"/>
      <c r="J84" s="54"/>
      <c r="K84" s="57">
        <f>I84*H84/30*J84</f>
        <v>0</v>
      </c>
      <c r="L84" s="56">
        <f>K84*G84/1000</f>
        <v>0</v>
      </c>
      <c r="M84" s="58"/>
    </row>
    <row r="85" spans="1:13" ht="15.6" x14ac:dyDescent="0.3">
      <c r="A85" s="51" t="s">
        <v>173</v>
      </c>
      <c r="B85" s="51" t="s">
        <v>43</v>
      </c>
      <c r="C85" s="51" t="s">
        <v>490</v>
      </c>
      <c r="D85" s="51" t="s">
        <v>50</v>
      </c>
      <c r="E85" s="51" t="s">
        <v>34</v>
      </c>
      <c r="F85" s="51" t="s">
        <v>5</v>
      </c>
      <c r="G85" s="52">
        <v>25</v>
      </c>
      <c r="H85" s="291">
        <v>2113000</v>
      </c>
      <c r="I85" s="53"/>
      <c r="J85" s="54"/>
      <c r="K85" s="57">
        <f>I85*H85/30*J85</f>
        <v>0</v>
      </c>
      <c r="L85" s="56">
        <f>K85*G85/1000</f>
        <v>0</v>
      </c>
      <c r="M85" s="58"/>
    </row>
    <row r="86" spans="1:13" ht="15.6" x14ac:dyDescent="0.3">
      <c r="A86" s="51" t="s">
        <v>173</v>
      </c>
      <c r="B86" s="51" t="s">
        <v>43</v>
      </c>
      <c r="C86" s="51" t="s">
        <v>490</v>
      </c>
      <c r="D86" s="51" t="s">
        <v>50</v>
      </c>
      <c r="E86" s="51" t="s">
        <v>36</v>
      </c>
      <c r="F86" s="51" t="s">
        <v>5</v>
      </c>
      <c r="G86" s="52">
        <v>25</v>
      </c>
      <c r="H86" s="291">
        <v>970000</v>
      </c>
      <c r="I86" s="53"/>
      <c r="J86" s="54"/>
      <c r="K86" s="57">
        <f>I86*H86/30*J86</f>
        <v>0</v>
      </c>
      <c r="L86" s="56">
        <f>K86*G86/1000</f>
        <v>0</v>
      </c>
      <c r="M86" s="58"/>
    </row>
    <row r="87" spans="1:13" ht="15.6" x14ac:dyDescent="0.3">
      <c r="A87" s="51" t="s">
        <v>173</v>
      </c>
      <c r="B87" s="51" t="s">
        <v>43</v>
      </c>
      <c r="C87" s="51" t="s">
        <v>490</v>
      </c>
      <c r="D87" s="51" t="s">
        <v>50</v>
      </c>
      <c r="E87" s="51" t="s">
        <v>35</v>
      </c>
      <c r="F87" s="51" t="s">
        <v>5</v>
      </c>
      <c r="G87" s="52">
        <v>20</v>
      </c>
      <c r="H87" s="291">
        <v>2567000</v>
      </c>
      <c r="I87" s="53"/>
      <c r="J87" s="54"/>
      <c r="K87" s="57">
        <f>I87*H87/30*J87</f>
        <v>0</v>
      </c>
      <c r="L87" s="56">
        <f>K87*G87/1000</f>
        <v>0</v>
      </c>
      <c r="M87" s="58"/>
    </row>
    <row r="88" spans="1:13" ht="15.6" x14ac:dyDescent="0.3">
      <c r="A88" s="51" t="s">
        <v>173</v>
      </c>
      <c r="B88" s="51" t="s">
        <v>43</v>
      </c>
      <c r="C88" s="51" t="s">
        <v>490</v>
      </c>
      <c r="D88" s="51" t="s">
        <v>50</v>
      </c>
      <c r="E88" s="51" t="s">
        <v>46</v>
      </c>
      <c r="F88" s="51" t="s">
        <v>5</v>
      </c>
      <c r="G88" s="52">
        <v>20</v>
      </c>
      <c r="H88" s="291">
        <v>1009000</v>
      </c>
      <c r="I88" s="53"/>
      <c r="J88" s="54"/>
      <c r="K88" s="57">
        <f>I88*H88/30*J88</f>
        <v>0</v>
      </c>
      <c r="L88" s="56">
        <f>K88*G88/1000</f>
        <v>0</v>
      </c>
      <c r="M88" s="58"/>
    </row>
    <row r="89" spans="1:13" ht="15.6" x14ac:dyDescent="0.3">
      <c r="A89" s="51" t="s">
        <v>173</v>
      </c>
      <c r="B89" s="51" t="s">
        <v>43</v>
      </c>
      <c r="C89" s="51" t="s">
        <v>490</v>
      </c>
      <c r="D89" s="51" t="s">
        <v>50</v>
      </c>
      <c r="E89" s="51" t="s">
        <v>47</v>
      </c>
      <c r="F89" s="51" t="s">
        <v>5</v>
      </c>
      <c r="G89" s="52">
        <v>25</v>
      </c>
      <c r="H89" s="291">
        <v>1009000</v>
      </c>
      <c r="I89" s="53"/>
      <c r="J89" s="54"/>
      <c r="K89" s="57">
        <f>I89*H89/30*J89</f>
        <v>0</v>
      </c>
      <c r="L89" s="56">
        <f>K89*G89/1000</f>
        <v>0</v>
      </c>
      <c r="M89" s="58"/>
    </row>
    <row r="90" spans="1:13" ht="15.6" x14ac:dyDescent="0.3">
      <c r="A90" s="51" t="s">
        <v>173</v>
      </c>
      <c r="B90" s="51" t="s">
        <v>43</v>
      </c>
      <c r="C90" s="51" t="s">
        <v>490</v>
      </c>
      <c r="D90" s="51" t="s">
        <v>50</v>
      </c>
      <c r="E90" s="51" t="s">
        <v>146</v>
      </c>
      <c r="F90" s="51" t="s">
        <v>5</v>
      </c>
      <c r="G90" s="52">
        <v>30</v>
      </c>
      <c r="H90" s="291">
        <v>953000</v>
      </c>
      <c r="I90" s="53"/>
      <c r="J90" s="54"/>
      <c r="K90" s="57">
        <f>I90*H90/30*J90</f>
        <v>0</v>
      </c>
      <c r="L90" s="56">
        <f>K90*G90/1000</f>
        <v>0</v>
      </c>
      <c r="M90" s="58"/>
    </row>
    <row r="91" spans="1:13" ht="15.6" x14ac:dyDescent="0.3">
      <c r="A91" s="51" t="s">
        <v>173</v>
      </c>
      <c r="B91" s="51" t="s">
        <v>43</v>
      </c>
      <c r="C91" s="51" t="s">
        <v>490</v>
      </c>
      <c r="D91" s="51" t="s">
        <v>50</v>
      </c>
      <c r="E91" s="51" t="s">
        <v>48</v>
      </c>
      <c r="F91" s="51" t="s">
        <v>5</v>
      </c>
      <c r="G91" s="52">
        <v>30</v>
      </c>
      <c r="H91" s="291">
        <v>953000</v>
      </c>
      <c r="I91" s="53"/>
      <c r="J91" s="54"/>
      <c r="K91" s="57">
        <f>I91*H91/30*J91</f>
        <v>0</v>
      </c>
      <c r="L91" s="56">
        <f>K91*G91/1000</f>
        <v>0</v>
      </c>
      <c r="M91" s="58"/>
    </row>
    <row r="92" spans="1:13" ht="15.6" x14ac:dyDescent="0.3">
      <c r="A92" s="51" t="s">
        <v>181</v>
      </c>
      <c r="B92" s="51" t="s">
        <v>43</v>
      </c>
      <c r="C92" s="51" t="s">
        <v>490</v>
      </c>
      <c r="D92" s="51" t="s">
        <v>50</v>
      </c>
      <c r="E92" s="51" t="s">
        <v>31</v>
      </c>
      <c r="F92" s="51" t="s">
        <v>5</v>
      </c>
      <c r="G92" s="52">
        <v>20</v>
      </c>
      <c r="H92" s="223">
        <v>5610000</v>
      </c>
      <c r="I92" s="53"/>
      <c r="J92" s="54"/>
      <c r="K92" s="57">
        <f>I92*H92/30*J92</f>
        <v>0</v>
      </c>
      <c r="L92" s="56">
        <f>K92*G92/1000</f>
        <v>0</v>
      </c>
      <c r="M92" s="58"/>
    </row>
    <row r="93" spans="1:13" ht="15.6" x14ac:dyDescent="0.3">
      <c r="A93" s="51" t="s">
        <v>181</v>
      </c>
      <c r="B93" s="51" t="s">
        <v>43</v>
      </c>
      <c r="C93" s="51" t="s">
        <v>490</v>
      </c>
      <c r="D93" s="51" t="s">
        <v>50</v>
      </c>
      <c r="E93" s="51" t="s">
        <v>34</v>
      </c>
      <c r="F93" s="51" t="s">
        <v>5</v>
      </c>
      <c r="G93" s="52">
        <v>25</v>
      </c>
      <c r="H93" s="223">
        <v>5610000</v>
      </c>
      <c r="I93" s="53"/>
      <c r="J93" s="54"/>
      <c r="K93" s="57">
        <f>I93*H93/30*J93</f>
        <v>0</v>
      </c>
      <c r="L93" s="56">
        <f>K93*G93/1000</f>
        <v>0</v>
      </c>
      <c r="M93" s="58"/>
    </row>
    <row r="94" spans="1:13" ht="15.6" x14ac:dyDescent="0.3">
      <c r="A94" s="51" t="s">
        <v>181</v>
      </c>
      <c r="B94" s="51" t="s">
        <v>43</v>
      </c>
      <c r="C94" s="51" t="s">
        <v>490</v>
      </c>
      <c r="D94" s="51" t="s">
        <v>50</v>
      </c>
      <c r="E94" s="51" t="s">
        <v>36</v>
      </c>
      <c r="F94" s="51" t="s">
        <v>5</v>
      </c>
      <c r="G94" s="52">
        <v>25</v>
      </c>
      <c r="H94" s="223">
        <v>3000000</v>
      </c>
      <c r="I94" s="53"/>
      <c r="J94" s="54"/>
      <c r="K94" s="57">
        <f>I94*H94/30*J94</f>
        <v>0</v>
      </c>
      <c r="L94" s="56">
        <f>K94*G94/1000</f>
        <v>0</v>
      </c>
      <c r="M94" s="58"/>
    </row>
    <row r="95" spans="1:13" ht="15.6" x14ac:dyDescent="0.3">
      <c r="A95" s="51" t="s">
        <v>181</v>
      </c>
      <c r="B95" s="51" t="s">
        <v>43</v>
      </c>
      <c r="C95" s="51" t="s">
        <v>490</v>
      </c>
      <c r="D95" s="51" t="s">
        <v>50</v>
      </c>
      <c r="E95" s="51" t="s">
        <v>35</v>
      </c>
      <c r="F95" s="51" t="s">
        <v>5</v>
      </c>
      <c r="G95" s="52">
        <v>20</v>
      </c>
      <c r="H95" s="225">
        <v>5800000</v>
      </c>
      <c r="I95" s="53"/>
      <c r="J95" s="54"/>
      <c r="K95" s="57">
        <f>I95*H95/30*J95</f>
        <v>0</v>
      </c>
      <c r="L95" s="56">
        <f>K95*G95/1000</f>
        <v>0</v>
      </c>
      <c r="M95" s="58"/>
    </row>
    <row r="96" spans="1:13" ht="15.6" x14ac:dyDescent="0.3">
      <c r="A96" s="51" t="s">
        <v>181</v>
      </c>
      <c r="B96" s="51" t="s">
        <v>43</v>
      </c>
      <c r="C96" s="51" t="s">
        <v>490</v>
      </c>
      <c r="D96" s="51" t="s">
        <v>50</v>
      </c>
      <c r="E96" s="51" t="s">
        <v>46</v>
      </c>
      <c r="F96" s="51" t="s">
        <v>5</v>
      </c>
      <c r="G96" s="52">
        <v>20</v>
      </c>
      <c r="H96" s="223">
        <v>5000000</v>
      </c>
      <c r="I96" s="53"/>
      <c r="J96" s="54"/>
      <c r="K96" s="57">
        <f>I96*H96/30*J96</f>
        <v>0</v>
      </c>
      <c r="L96" s="56">
        <f>K96*G96/1000</f>
        <v>0</v>
      </c>
      <c r="M96" s="58"/>
    </row>
    <row r="97" spans="1:13" ht="15.6" x14ac:dyDescent="0.3">
      <c r="A97" s="51" t="s">
        <v>181</v>
      </c>
      <c r="B97" s="51" t="s">
        <v>43</v>
      </c>
      <c r="C97" s="51" t="s">
        <v>490</v>
      </c>
      <c r="D97" s="51" t="s">
        <v>50</v>
      </c>
      <c r="E97" s="51" t="s">
        <v>47</v>
      </c>
      <c r="F97" s="51" t="s">
        <v>5</v>
      </c>
      <c r="G97" s="52">
        <v>25</v>
      </c>
      <c r="H97" s="223">
        <v>5000000</v>
      </c>
      <c r="I97" s="53"/>
      <c r="J97" s="54"/>
      <c r="K97" s="57">
        <f>I97*H97/30*J97</f>
        <v>0</v>
      </c>
      <c r="L97" s="56">
        <f>K97*G97/1000</f>
        <v>0</v>
      </c>
      <c r="M97" s="58"/>
    </row>
    <row r="98" spans="1:13" ht="15.6" x14ac:dyDescent="0.3">
      <c r="A98" s="51" t="s">
        <v>181</v>
      </c>
      <c r="B98" s="51" t="s">
        <v>43</v>
      </c>
      <c r="C98" s="51" t="s">
        <v>490</v>
      </c>
      <c r="D98" s="51" t="s">
        <v>50</v>
      </c>
      <c r="E98" s="51" t="s">
        <v>146</v>
      </c>
      <c r="F98" s="51" t="s">
        <v>5</v>
      </c>
      <c r="G98" s="52">
        <v>30</v>
      </c>
      <c r="H98" s="223">
        <v>1852000</v>
      </c>
      <c r="I98" s="53"/>
      <c r="J98" s="54"/>
      <c r="K98" s="57">
        <f>I98*H98/30*J98</f>
        <v>0</v>
      </c>
      <c r="L98" s="56">
        <f>K98*G98/1000</f>
        <v>0</v>
      </c>
      <c r="M98" s="58"/>
    </row>
    <row r="99" spans="1:13" ht="15.6" x14ac:dyDescent="0.3">
      <c r="A99" s="51" t="s">
        <v>181</v>
      </c>
      <c r="B99" s="59" t="s">
        <v>43</v>
      </c>
      <c r="C99" s="51" t="s">
        <v>490</v>
      </c>
      <c r="D99" s="59" t="s">
        <v>50</v>
      </c>
      <c r="E99" s="51" t="s">
        <v>48</v>
      </c>
      <c r="F99" s="51" t="s">
        <v>5</v>
      </c>
      <c r="G99" s="60">
        <v>30</v>
      </c>
      <c r="H99" s="225">
        <v>1852000</v>
      </c>
      <c r="I99" s="53"/>
      <c r="J99" s="54"/>
      <c r="K99" s="57">
        <f>I99*H99/30*J99</f>
        <v>0</v>
      </c>
      <c r="L99" s="56">
        <f>K99*G99/1000</f>
        <v>0</v>
      </c>
      <c r="M99" s="58"/>
    </row>
    <row r="100" spans="1:13" ht="15.6" x14ac:dyDescent="0.3">
      <c r="A100" s="51" t="s">
        <v>172</v>
      </c>
      <c r="B100" s="51" t="s">
        <v>43</v>
      </c>
      <c r="C100" s="51" t="s">
        <v>490</v>
      </c>
      <c r="D100" s="51" t="s">
        <v>50</v>
      </c>
      <c r="E100" s="51" t="s">
        <v>31</v>
      </c>
      <c r="F100" s="51" t="s">
        <v>5</v>
      </c>
      <c r="G100" s="52">
        <v>20</v>
      </c>
      <c r="H100" s="224">
        <v>18000000</v>
      </c>
      <c r="I100" s="53"/>
      <c r="J100" s="54"/>
      <c r="K100" s="57">
        <f>I100*H100/30*J100</f>
        <v>0</v>
      </c>
      <c r="L100" s="56">
        <f>K100*G100/1000</f>
        <v>0</v>
      </c>
      <c r="M100" s="58"/>
    </row>
    <row r="101" spans="1:13" ht="15.6" x14ac:dyDescent="0.3">
      <c r="A101" s="51" t="s">
        <v>172</v>
      </c>
      <c r="B101" s="51" t="s">
        <v>43</v>
      </c>
      <c r="C101" s="51" t="s">
        <v>490</v>
      </c>
      <c r="D101" s="51" t="s">
        <v>50</v>
      </c>
      <c r="E101" s="51" t="s">
        <v>34</v>
      </c>
      <c r="F101" s="51" t="s">
        <v>5</v>
      </c>
      <c r="G101" s="52">
        <v>25</v>
      </c>
      <c r="H101" s="224">
        <v>18000000</v>
      </c>
      <c r="I101" s="53"/>
      <c r="J101" s="54"/>
      <c r="K101" s="57">
        <f>I101*H101/30*J101</f>
        <v>0</v>
      </c>
      <c r="L101" s="56">
        <f>K101*G101/1000</f>
        <v>0</v>
      </c>
      <c r="M101" s="58"/>
    </row>
    <row r="102" spans="1:13" ht="15.6" x14ac:dyDescent="0.3">
      <c r="A102" s="51" t="s">
        <v>172</v>
      </c>
      <c r="B102" s="51" t="s">
        <v>43</v>
      </c>
      <c r="C102" s="51" t="s">
        <v>490</v>
      </c>
      <c r="D102" s="51" t="s">
        <v>50</v>
      </c>
      <c r="E102" s="51" t="s">
        <v>36</v>
      </c>
      <c r="F102" s="51" t="s">
        <v>5</v>
      </c>
      <c r="G102" s="52">
        <v>25</v>
      </c>
      <c r="H102" s="223">
        <v>8300000</v>
      </c>
      <c r="I102" s="53"/>
      <c r="J102" s="54"/>
      <c r="K102" s="57">
        <f>I102*H102/30*J102</f>
        <v>0</v>
      </c>
      <c r="L102" s="56">
        <f>K102*G102/1000</f>
        <v>0</v>
      </c>
      <c r="M102" s="58"/>
    </row>
    <row r="103" spans="1:13" ht="15.6" x14ac:dyDescent="0.3">
      <c r="A103" s="51" t="s">
        <v>172</v>
      </c>
      <c r="B103" s="51" t="s">
        <v>43</v>
      </c>
      <c r="C103" s="51" t="s">
        <v>490</v>
      </c>
      <c r="D103" s="51" t="s">
        <v>50</v>
      </c>
      <c r="E103" s="51" t="s">
        <v>35</v>
      </c>
      <c r="F103" s="51" t="s">
        <v>5</v>
      </c>
      <c r="G103" s="52">
        <v>20</v>
      </c>
      <c r="H103" s="223">
        <v>15200000</v>
      </c>
      <c r="I103" s="53"/>
      <c r="J103" s="54"/>
      <c r="K103" s="57">
        <f>I103*H103/30*J103</f>
        <v>0</v>
      </c>
      <c r="L103" s="56">
        <f>K103*G103/1000</f>
        <v>0</v>
      </c>
      <c r="M103" s="58"/>
    </row>
    <row r="104" spans="1:13" ht="15.6" x14ac:dyDescent="0.3">
      <c r="A104" s="51" t="s">
        <v>172</v>
      </c>
      <c r="B104" s="51" t="s">
        <v>43</v>
      </c>
      <c r="C104" s="51" t="s">
        <v>490</v>
      </c>
      <c r="D104" s="51" t="s">
        <v>50</v>
      </c>
      <c r="E104" s="51" t="s">
        <v>146</v>
      </c>
      <c r="F104" s="51" t="s">
        <v>5</v>
      </c>
      <c r="G104" s="52">
        <v>30</v>
      </c>
      <c r="H104" s="224">
        <v>7200000</v>
      </c>
      <c r="I104" s="53"/>
      <c r="J104" s="54"/>
      <c r="K104" s="57">
        <f>I104*H104/30*J104</f>
        <v>0</v>
      </c>
      <c r="L104" s="56">
        <f>K104*G104/1000</f>
        <v>0</v>
      </c>
      <c r="M104" s="58"/>
    </row>
    <row r="105" spans="1:13" ht="15.6" x14ac:dyDescent="0.3">
      <c r="A105" s="51" t="s">
        <v>172</v>
      </c>
      <c r="B105" s="59" t="s">
        <v>43</v>
      </c>
      <c r="C105" s="51" t="s">
        <v>490</v>
      </c>
      <c r="D105" s="59" t="s">
        <v>50</v>
      </c>
      <c r="E105" s="51" t="s">
        <v>48</v>
      </c>
      <c r="F105" s="51" t="s">
        <v>5</v>
      </c>
      <c r="G105" s="52">
        <v>30</v>
      </c>
      <c r="H105" s="223">
        <v>7200000</v>
      </c>
      <c r="I105" s="53"/>
      <c r="J105" s="54"/>
      <c r="K105" s="57">
        <f>I105*H105/30*J105</f>
        <v>0</v>
      </c>
      <c r="L105" s="56">
        <f>K105*G105/1000</f>
        <v>0</v>
      </c>
      <c r="M105" s="58"/>
    </row>
    <row r="106" spans="1:13" ht="15.6" x14ac:dyDescent="0.3">
      <c r="A106" s="51" t="s">
        <v>44</v>
      </c>
      <c r="B106" s="51" t="s">
        <v>43</v>
      </c>
      <c r="C106" s="51" t="s">
        <v>490</v>
      </c>
      <c r="D106" s="51" t="s">
        <v>50</v>
      </c>
      <c r="E106" s="51" t="s">
        <v>31</v>
      </c>
      <c r="F106" s="51" t="s">
        <v>5</v>
      </c>
      <c r="G106" s="52">
        <v>18</v>
      </c>
      <c r="H106" s="223">
        <v>23500000</v>
      </c>
      <c r="I106" s="53"/>
      <c r="J106" s="54"/>
      <c r="K106" s="57">
        <f>I106*H106/30*J106</f>
        <v>0</v>
      </c>
      <c r="L106" s="56">
        <f>K106*G106/1000</f>
        <v>0</v>
      </c>
      <c r="M106" s="58"/>
    </row>
    <row r="107" spans="1:13" ht="15.6" x14ac:dyDescent="0.3">
      <c r="A107" s="51" t="s">
        <v>44</v>
      </c>
      <c r="B107" s="51" t="s">
        <v>43</v>
      </c>
      <c r="C107" s="51" t="s">
        <v>490</v>
      </c>
      <c r="D107" s="51" t="s">
        <v>50</v>
      </c>
      <c r="E107" s="51" t="s">
        <v>34</v>
      </c>
      <c r="F107" s="51" t="s">
        <v>5</v>
      </c>
      <c r="G107" s="52">
        <v>20</v>
      </c>
      <c r="H107" s="223">
        <v>23500000</v>
      </c>
      <c r="I107" s="53"/>
      <c r="J107" s="54"/>
      <c r="K107" s="57">
        <f>I107*H107/30*J107</f>
        <v>0</v>
      </c>
      <c r="L107" s="56">
        <f>K107*G107/1000</f>
        <v>0</v>
      </c>
      <c r="M107" s="58"/>
    </row>
    <row r="108" spans="1:13" ht="15.6" x14ac:dyDescent="0.3">
      <c r="A108" s="51" t="s">
        <v>44</v>
      </c>
      <c r="B108" s="51" t="s">
        <v>43</v>
      </c>
      <c r="C108" s="51" t="s">
        <v>490</v>
      </c>
      <c r="D108" s="51" t="s">
        <v>50</v>
      </c>
      <c r="E108" s="51" t="s">
        <v>36</v>
      </c>
      <c r="F108" s="51" t="s">
        <v>5</v>
      </c>
      <c r="G108" s="52">
        <v>20</v>
      </c>
      <c r="H108" s="223">
        <v>11250000</v>
      </c>
      <c r="I108" s="53"/>
      <c r="J108" s="54"/>
      <c r="K108" s="57">
        <f>I108*H108/30*J108</f>
        <v>0</v>
      </c>
      <c r="L108" s="56">
        <f>K108*G108/1000</f>
        <v>0</v>
      </c>
      <c r="M108" s="58"/>
    </row>
    <row r="109" spans="1:13" ht="15.6" x14ac:dyDescent="0.3">
      <c r="A109" s="51" t="s">
        <v>44</v>
      </c>
      <c r="B109" s="51" t="s">
        <v>43</v>
      </c>
      <c r="C109" s="51" t="s">
        <v>490</v>
      </c>
      <c r="D109" s="51" t="s">
        <v>50</v>
      </c>
      <c r="E109" s="51" t="s">
        <v>35</v>
      </c>
      <c r="F109" s="51" t="s">
        <v>5</v>
      </c>
      <c r="G109" s="52">
        <v>18</v>
      </c>
      <c r="H109" s="224">
        <v>21000000</v>
      </c>
      <c r="I109" s="53"/>
      <c r="J109" s="54"/>
      <c r="K109" s="62">
        <f>I109*H109/30*J109</f>
        <v>0</v>
      </c>
      <c r="L109" s="56">
        <f>K109*G109/1000</f>
        <v>0</v>
      </c>
      <c r="M109" s="58"/>
    </row>
    <row r="110" spans="1:13" ht="15.6" x14ac:dyDescent="0.3">
      <c r="A110" s="51" t="s">
        <v>44</v>
      </c>
      <c r="B110" s="51" t="s">
        <v>43</v>
      </c>
      <c r="C110" s="51" t="s">
        <v>490</v>
      </c>
      <c r="D110" s="51" t="s">
        <v>50</v>
      </c>
      <c r="E110" s="51" t="s">
        <v>46</v>
      </c>
      <c r="F110" s="51" t="s">
        <v>5</v>
      </c>
      <c r="G110" s="52">
        <v>18</v>
      </c>
      <c r="H110" s="223">
        <v>5700000</v>
      </c>
      <c r="I110" s="53"/>
      <c r="J110" s="54"/>
      <c r="K110" s="57">
        <f>I110*H110/30*J110</f>
        <v>0</v>
      </c>
      <c r="L110" s="56">
        <f>K110*G110/1000</f>
        <v>0</v>
      </c>
      <c r="M110" s="58"/>
    </row>
    <row r="111" spans="1:13" ht="15.6" x14ac:dyDescent="0.3">
      <c r="A111" s="51" t="s">
        <v>44</v>
      </c>
      <c r="B111" s="51" t="s">
        <v>43</v>
      </c>
      <c r="C111" s="51" t="s">
        <v>490</v>
      </c>
      <c r="D111" s="51" t="s">
        <v>50</v>
      </c>
      <c r="E111" s="51" t="s">
        <v>47</v>
      </c>
      <c r="F111" s="51" t="s">
        <v>5</v>
      </c>
      <c r="G111" s="52">
        <v>20</v>
      </c>
      <c r="H111" s="223">
        <v>5700000</v>
      </c>
      <c r="I111" s="53"/>
      <c r="J111" s="54"/>
      <c r="K111" s="57">
        <f>I111*H111/30*J111</f>
        <v>0</v>
      </c>
      <c r="L111" s="56">
        <f>K111*G111/1000</f>
        <v>0</v>
      </c>
      <c r="M111" s="58"/>
    </row>
    <row r="112" spans="1:13" ht="15.6" x14ac:dyDescent="0.3">
      <c r="A112" s="51" t="s">
        <v>44</v>
      </c>
      <c r="B112" s="51" t="s">
        <v>43</v>
      </c>
      <c r="C112" s="51" t="s">
        <v>490</v>
      </c>
      <c r="D112" s="51" t="s">
        <v>50</v>
      </c>
      <c r="E112" s="51" t="s">
        <v>146</v>
      </c>
      <c r="F112" s="51" t="s">
        <v>5</v>
      </c>
      <c r="G112" s="52">
        <v>25</v>
      </c>
      <c r="H112" s="223">
        <v>8500000</v>
      </c>
      <c r="I112" s="53"/>
      <c r="J112" s="54"/>
      <c r="K112" s="57">
        <f>I112*H112/30*J112</f>
        <v>0</v>
      </c>
      <c r="L112" s="56">
        <f>K112*G112/1000</f>
        <v>0</v>
      </c>
      <c r="M112" s="58"/>
    </row>
    <row r="113" spans="1:13" ht="15.6" x14ac:dyDescent="0.3">
      <c r="A113" s="51" t="s">
        <v>44</v>
      </c>
      <c r="B113" s="51" t="s">
        <v>43</v>
      </c>
      <c r="C113" s="51" t="s">
        <v>490</v>
      </c>
      <c r="D113" s="51" t="s">
        <v>50</v>
      </c>
      <c r="E113" s="51" t="s">
        <v>48</v>
      </c>
      <c r="F113" s="51" t="s">
        <v>5</v>
      </c>
      <c r="G113" s="52">
        <v>25</v>
      </c>
      <c r="H113" s="223">
        <v>8500000</v>
      </c>
      <c r="I113" s="53"/>
      <c r="J113" s="54"/>
      <c r="K113" s="57">
        <f>I113*H113/30*J113</f>
        <v>0</v>
      </c>
      <c r="L113" s="56">
        <f>K113*G113/1000</f>
        <v>0</v>
      </c>
      <c r="M113" s="58"/>
    </row>
  </sheetData>
  <autoFilter ref="A3:L113">
    <sortState ref="A4:P131">
      <sortCondition ref="A3:A131"/>
    </sortState>
  </autoFilter>
  <sortState ref="A4:O145">
    <sortCondition ref="A4:A145"/>
    <sortCondition ref="E4:E145"/>
  </sortState>
  <mergeCells count="2">
    <mergeCell ref="A2:L2"/>
    <mergeCell ref="A1:L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workbookViewId="0">
      <selection activeCell="A2" sqref="A2:I2"/>
    </sheetView>
  </sheetViews>
  <sheetFormatPr defaultColWidth="9.109375" defaultRowHeight="14.4" x14ac:dyDescent="0.3"/>
  <cols>
    <col min="1" max="1" width="19.5546875" style="10" bestFit="1" customWidth="1"/>
    <col min="2" max="2" width="16.6640625" style="10" customWidth="1"/>
    <col min="3" max="3" width="9.109375" style="10"/>
    <col min="4" max="4" width="17.6640625" style="10" customWidth="1"/>
    <col min="5" max="5" width="16.88671875" style="10" customWidth="1"/>
    <col min="6" max="7" width="9.109375" style="10"/>
    <col min="8" max="8" width="11.5546875" style="10" bestFit="1" customWidth="1"/>
    <col min="9" max="9" width="14.5546875" style="10" customWidth="1"/>
    <col min="10" max="10" width="16.109375" style="10" bestFit="1" customWidth="1"/>
    <col min="11" max="16384" width="9.109375" style="10"/>
  </cols>
  <sheetData>
    <row r="1" spans="1:10" s="12" customFormat="1" ht="37.049999999999997" customHeight="1" x14ac:dyDescent="0.3">
      <c r="A1" s="313" t="s">
        <v>187</v>
      </c>
      <c r="B1" s="313"/>
      <c r="C1" s="313"/>
      <c r="D1" s="313"/>
      <c r="E1" s="313"/>
      <c r="F1" s="313"/>
      <c r="G1" s="313"/>
      <c r="H1" s="313"/>
      <c r="I1" s="313"/>
    </row>
    <row r="2" spans="1:10" s="12" customFormat="1" ht="63" customHeight="1" x14ac:dyDescent="0.3">
      <c r="A2" s="314" t="s">
        <v>497</v>
      </c>
      <c r="B2" s="312"/>
      <c r="C2" s="312"/>
      <c r="D2" s="312"/>
      <c r="E2" s="312"/>
      <c r="F2" s="312"/>
      <c r="G2" s="312"/>
      <c r="H2" s="312"/>
      <c r="I2" s="312"/>
    </row>
    <row r="3" spans="1:10" s="13" customFormat="1" ht="52.5" customHeight="1" x14ac:dyDescent="0.3">
      <c r="A3" s="44"/>
      <c r="B3" s="44" t="s">
        <v>1</v>
      </c>
      <c r="C3" s="44" t="s">
        <v>180</v>
      </c>
      <c r="D3" s="44" t="s">
        <v>51</v>
      </c>
      <c r="E3" s="44" t="s">
        <v>3</v>
      </c>
      <c r="F3" s="44" t="s">
        <v>4</v>
      </c>
      <c r="G3" s="44" t="s">
        <v>187</v>
      </c>
      <c r="H3" s="49" t="s">
        <v>188</v>
      </c>
      <c r="I3" s="50" t="s">
        <v>40</v>
      </c>
    </row>
    <row r="4" spans="1:10" ht="15.6" x14ac:dyDescent="0.3">
      <c r="A4" s="76" t="s">
        <v>183</v>
      </c>
      <c r="B4" s="76" t="s">
        <v>183</v>
      </c>
      <c r="C4" s="76" t="s">
        <v>490</v>
      </c>
      <c r="D4" s="76" t="s">
        <v>185</v>
      </c>
      <c r="E4" s="76" t="s">
        <v>187</v>
      </c>
      <c r="F4" s="76" t="s">
        <v>187</v>
      </c>
      <c r="G4" s="76">
        <v>0.88</v>
      </c>
      <c r="H4" s="264">
        <v>4011</v>
      </c>
      <c r="I4" s="77">
        <f>G4*H4</f>
        <v>3529.68</v>
      </c>
      <c r="J4" s="58"/>
    </row>
  </sheetData>
  <mergeCells count="2">
    <mergeCell ref="A1:I1"/>
    <mergeCell ref="A2:I2"/>
  </mergeCell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A2" sqref="A2:K2"/>
    </sheetView>
  </sheetViews>
  <sheetFormatPr defaultColWidth="9.109375" defaultRowHeight="14.4" x14ac:dyDescent="0.3"/>
  <cols>
    <col min="1" max="1" width="24.109375" style="10" customWidth="1"/>
    <col min="2" max="2" width="15.33203125" style="10" customWidth="1"/>
    <col min="3" max="3" width="9.109375" style="10"/>
    <col min="4" max="4" width="18.33203125" style="10" customWidth="1"/>
    <col min="5" max="5" width="16.44140625" style="10" customWidth="1"/>
    <col min="6" max="6" width="10.109375" style="10" customWidth="1"/>
    <col min="7" max="7" width="9.109375" style="10"/>
    <col min="8" max="8" width="14.44140625" style="4" hidden="1" customWidth="1"/>
    <col min="9" max="9" width="12.109375" style="10" customWidth="1"/>
    <col min="10" max="10" width="12.5546875" style="10" customWidth="1"/>
    <col min="11" max="11" width="14.44140625" style="10" bestFit="1" customWidth="1"/>
    <col min="12" max="12" width="16.109375" style="10" bestFit="1" customWidth="1"/>
    <col min="13" max="13" width="11.77734375" style="10" bestFit="1" customWidth="1"/>
    <col min="14" max="16384" width="9.109375" style="10"/>
  </cols>
  <sheetData>
    <row r="1" spans="1:13" ht="37.049999999999997" customHeight="1" x14ac:dyDescent="0.3">
      <c r="A1" s="313" t="s">
        <v>189</v>
      </c>
      <c r="B1" s="313"/>
      <c r="C1" s="313"/>
      <c r="D1" s="313"/>
      <c r="E1" s="313"/>
      <c r="F1" s="313"/>
      <c r="G1" s="313"/>
      <c r="H1" s="313"/>
      <c r="I1" s="313"/>
      <c r="J1" s="313"/>
      <c r="K1" s="313"/>
    </row>
    <row r="2" spans="1:13" ht="57" customHeight="1" x14ac:dyDescent="0.3">
      <c r="A2" s="314" t="s">
        <v>498</v>
      </c>
      <c r="B2" s="312"/>
      <c r="C2" s="312"/>
      <c r="D2" s="312"/>
      <c r="E2" s="312"/>
      <c r="F2" s="312"/>
      <c r="G2" s="312"/>
      <c r="H2" s="312"/>
      <c r="I2" s="312"/>
      <c r="J2" s="312"/>
      <c r="K2" s="312"/>
    </row>
    <row r="3" spans="1:13" ht="31.2" x14ac:dyDescent="0.3">
      <c r="A3" s="89"/>
      <c r="B3" s="89" t="s">
        <v>1</v>
      </c>
      <c r="C3" s="89" t="s">
        <v>180</v>
      </c>
      <c r="D3" s="89" t="s">
        <v>51</v>
      </c>
      <c r="E3" s="89" t="s">
        <v>3</v>
      </c>
      <c r="F3" s="89" t="s">
        <v>4</v>
      </c>
      <c r="G3" s="89" t="s">
        <v>5</v>
      </c>
      <c r="H3" s="90" t="s">
        <v>193</v>
      </c>
      <c r="I3" s="72" t="s">
        <v>179</v>
      </c>
      <c r="J3" s="74" t="s">
        <v>151</v>
      </c>
      <c r="K3" s="75" t="s">
        <v>194</v>
      </c>
    </row>
    <row r="4" spans="1:13" ht="15.6" x14ac:dyDescent="0.3">
      <c r="A4" s="51" t="s">
        <v>190</v>
      </c>
      <c r="B4" s="51" t="s">
        <v>262</v>
      </c>
      <c r="C4" s="51" t="s">
        <v>490</v>
      </c>
      <c r="D4" s="51" t="s">
        <v>185</v>
      </c>
      <c r="E4" s="51" t="s">
        <v>186</v>
      </c>
      <c r="F4" s="51" t="s">
        <v>5</v>
      </c>
      <c r="G4" s="263">
        <v>7.06</v>
      </c>
      <c r="H4" s="80">
        <v>4000000</v>
      </c>
      <c r="I4" s="81">
        <v>7</v>
      </c>
      <c r="J4" s="265">
        <v>1000000</v>
      </c>
      <c r="K4" s="83">
        <f t="shared" ref="K4:K12" si="0">G4*J4/1000</f>
        <v>7060</v>
      </c>
      <c r="L4" s="256"/>
      <c r="M4" s="172"/>
    </row>
    <row r="5" spans="1:13" ht="15.6" x14ac:dyDescent="0.3">
      <c r="A5" s="51" t="s">
        <v>191</v>
      </c>
      <c r="B5" s="51" t="s">
        <v>262</v>
      </c>
      <c r="C5" s="51" t="s">
        <v>490</v>
      </c>
      <c r="D5" s="51" t="s">
        <v>185</v>
      </c>
      <c r="E5" s="51" t="s">
        <v>186</v>
      </c>
      <c r="F5" s="51" t="s">
        <v>5</v>
      </c>
      <c r="G5" s="263">
        <v>7.06</v>
      </c>
      <c r="H5" s="80">
        <v>4000000</v>
      </c>
      <c r="I5" s="81">
        <v>7</v>
      </c>
      <c r="J5" s="265">
        <v>750000</v>
      </c>
      <c r="K5" s="83">
        <f t="shared" si="0"/>
        <v>5295</v>
      </c>
      <c r="L5" s="256"/>
      <c r="M5" s="172"/>
    </row>
    <row r="6" spans="1:13" s="40" customFormat="1" ht="15.6" x14ac:dyDescent="0.3">
      <c r="A6" s="296" t="s">
        <v>192</v>
      </c>
      <c r="B6" s="296" t="s">
        <v>262</v>
      </c>
      <c r="C6" s="296" t="s">
        <v>490</v>
      </c>
      <c r="D6" s="296" t="s">
        <v>185</v>
      </c>
      <c r="E6" s="296" t="s">
        <v>186</v>
      </c>
      <c r="F6" s="296" t="s">
        <v>5</v>
      </c>
      <c r="G6" s="297">
        <v>7.06</v>
      </c>
      <c r="H6" s="292">
        <v>750000</v>
      </c>
      <c r="I6" s="299">
        <v>7</v>
      </c>
      <c r="J6" s="269">
        <v>425000</v>
      </c>
      <c r="K6" s="301">
        <f t="shared" si="0"/>
        <v>3000.5</v>
      </c>
      <c r="L6" s="256"/>
      <c r="M6" s="293"/>
    </row>
    <row r="7" spans="1:13" ht="15.6" x14ac:dyDescent="0.3">
      <c r="A7" s="84" t="s">
        <v>190</v>
      </c>
      <c r="B7" s="84" t="s">
        <v>262</v>
      </c>
      <c r="C7" s="84" t="s">
        <v>490</v>
      </c>
      <c r="D7" s="84" t="s">
        <v>185</v>
      </c>
      <c r="E7" s="84" t="s">
        <v>186</v>
      </c>
      <c r="F7" s="84" t="s">
        <v>5</v>
      </c>
      <c r="G7" s="263">
        <v>7.06</v>
      </c>
      <c r="H7" s="85">
        <v>8000000</v>
      </c>
      <c r="I7" s="86">
        <v>14</v>
      </c>
      <c r="J7" s="266">
        <v>2000000</v>
      </c>
      <c r="K7" s="87">
        <f t="shared" si="0"/>
        <v>14120</v>
      </c>
      <c r="L7" s="256"/>
      <c r="M7" s="172"/>
    </row>
    <row r="8" spans="1:13" ht="15.6" x14ac:dyDescent="0.3">
      <c r="A8" s="51" t="s">
        <v>191</v>
      </c>
      <c r="B8" s="51" t="s">
        <v>262</v>
      </c>
      <c r="C8" s="51" t="s">
        <v>490</v>
      </c>
      <c r="D8" s="51" t="s">
        <v>185</v>
      </c>
      <c r="E8" s="51" t="s">
        <v>186</v>
      </c>
      <c r="F8" s="51" t="s">
        <v>5</v>
      </c>
      <c r="G8" s="263">
        <v>7.06</v>
      </c>
      <c r="H8" s="80">
        <v>8000000</v>
      </c>
      <c r="I8" s="81">
        <v>14</v>
      </c>
      <c r="J8" s="265">
        <v>1500000</v>
      </c>
      <c r="K8" s="83">
        <f t="shared" si="0"/>
        <v>10590</v>
      </c>
      <c r="L8" s="256"/>
      <c r="M8" s="172"/>
    </row>
    <row r="9" spans="1:13" s="40" customFormat="1" ht="15.6" x14ac:dyDescent="0.3">
      <c r="A9" s="298" t="s">
        <v>192</v>
      </c>
      <c r="B9" s="298" t="s">
        <v>262</v>
      </c>
      <c r="C9" s="298" t="s">
        <v>490</v>
      </c>
      <c r="D9" s="298" t="s">
        <v>185</v>
      </c>
      <c r="E9" s="298" t="s">
        <v>186</v>
      </c>
      <c r="F9" s="298" t="s">
        <v>5</v>
      </c>
      <c r="G9" s="297">
        <v>7.06</v>
      </c>
      <c r="H9" s="294">
        <v>1500000</v>
      </c>
      <c r="I9" s="300">
        <v>14</v>
      </c>
      <c r="J9" s="268">
        <v>850000</v>
      </c>
      <c r="K9" s="302">
        <f t="shared" si="0"/>
        <v>6001</v>
      </c>
      <c r="L9" s="256"/>
      <c r="M9" s="293"/>
    </row>
    <row r="10" spans="1:13" ht="15.6" x14ac:dyDescent="0.3">
      <c r="A10" s="84" t="s">
        <v>190</v>
      </c>
      <c r="B10" s="84" t="s">
        <v>262</v>
      </c>
      <c r="C10" s="84" t="s">
        <v>490</v>
      </c>
      <c r="D10" s="84" t="s">
        <v>185</v>
      </c>
      <c r="E10" s="84" t="s">
        <v>186</v>
      </c>
      <c r="F10" s="84" t="s">
        <v>5</v>
      </c>
      <c r="G10" s="263">
        <v>7.06</v>
      </c>
      <c r="H10" s="85">
        <v>16000000</v>
      </c>
      <c r="I10" s="86">
        <v>28</v>
      </c>
      <c r="J10" s="266">
        <v>4000000</v>
      </c>
      <c r="K10" s="87">
        <f t="shared" si="0"/>
        <v>28240</v>
      </c>
      <c r="L10" s="256"/>
      <c r="M10" s="172"/>
    </row>
    <row r="11" spans="1:13" ht="15.6" x14ac:dyDescent="0.3">
      <c r="A11" s="51" t="s">
        <v>191</v>
      </c>
      <c r="B11" s="51" t="s">
        <v>262</v>
      </c>
      <c r="C11" s="51" t="s">
        <v>490</v>
      </c>
      <c r="D11" s="51" t="s">
        <v>185</v>
      </c>
      <c r="E11" s="51" t="s">
        <v>186</v>
      </c>
      <c r="F11" s="51" t="s">
        <v>5</v>
      </c>
      <c r="G11" s="263">
        <v>7.06</v>
      </c>
      <c r="H11" s="80">
        <v>16000000</v>
      </c>
      <c r="I11" s="81">
        <v>28</v>
      </c>
      <c r="J11" s="265">
        <v>2250000</v>
      </c>
      <c r="K11" s="83">
        <f t="shared" si="0"/>
        <v>15885</v>
      </c>
      <c r="L11" s="256"/>
      <c r="M11" s="172"/>
    </row>
    <row r="12" spans="1:13" s="40" customFormat="1" ht="15.6" x14ac:dyDescent="0.3">
      <c r="A12" s="51" t="s">
        <v>192</v>
      </c>
      <c r="B12" s="51" t="s">
        <v>262</v>
      </c>
      <c r="C12" s="51" t="s">
        <v>490</v>
      </c>
      <c r="D12" s="51" t="s">
        <v>185</v>
      </c>
      <c r="E12" s="51" t="s">
        <v>186</v>
      </c>
      <c r="F12" s="51" t="s">
        <v>5</v>
      </c>
      <c r="G12" s="263">
        <v>7.06</v>
      </c>
      <c r="H12" s="295">
        <v>3000000</v>
      </c>
      <c r="I12" s="81">
        <v>28</v>
      </c>
      <c r="J12" s="265">
        <v>1275000</v>
      </c>
      <c r="K12" s="83">
        <f t="shared" si="0"/>
        <v>9001.5</v>
      </c>
      <c r="L12" s="256"/>
      <c r="M12" s="293"/>
    </row>
    <row r="14" spans="1:13" x14ac:dyDescent="0.3">
      <c r="G14" s="172"/>
    </row>
  </sheetData>
  <autoFilter ref="A3:K12"/>
  <mergeCells count="2">
    <mergeCell ref="A1:K1"/>
    <mergeCell ref="A2:K2"/>
  </mergeCells>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E6" sqref="E6"/>
    </sheetView>
  </sheetViews>
  <sheetFormatPr defaultColWidth="9.109375" defaultRowHeight="14.4" x14ac:dyDescent="0.3"/>
  <cols>
    <col min="1" max="1" width="16.88671875" style="10" customWidth="1"/>
    <col min="2" max="2" width="16.109375" style="10" customWidth="1"/>
    <col min="3" max="3" width="9.109375" style="10"/>
    <col min="4" max="4" width="18.88671875" style="10" customWidth="1"/>
    <col min="5" max="5" width="14.5546875" style="10" bestFit="1" customWidth="1"/>
    <col min="6" max="7" width="9.109375" style="10"/>
    <col min="8" max="8" width="11.88671875" style="10" customWidth="1"/>
    <col min="9" max="9" width="11.5546875" style="10" bestFit="1" customWidth="1"/>
    <col min="10" max="10" width="13.44140625" style="10" customWidth="1"/>
    <col min="11" max="16384" width="9.109375" style="10"/>
  </cols>
  <sheetData>
    <row r="1" spans="1:10" ht="21" x14ac:dyDescent="0.3">
      <c r="A1" s="313" t="s">
        <v>195</v>
      </c>
      <c r="B1" s="313"/>
      <c r="C1" s="313"/>
      <c r="D1" s="313"/>
      <c r="E1" s="313"/>
      <c r="F1" s="313"/>
      <c r="G1" s="313"/>
      <c r="H1" s="313"/>
      <c r="I1" s="313"/>
      <c r="J1" s="313"/>
    </row>
    <row r="2" spans="1:10" ht="176.25" customHeight="1" x14ac:dyDescent="0.3">
      <c r="A2" s="315" t="s">
        <v>286</v>
      </c>
      <c r="B2" s="316"/>
      <c r="C2" s="316"/>
      <c r="D2" s="316"/>
      <c r="E2" s="316"/>
      <c r="F2" s="316"/>
      <c r="G2" s="316"/>
      <c r="H2" s="316"/>
      <c r="I2" s="316"/>
      <c r="J2" s="316"/>
    </row>
    <row r="3" spans="1:10" ht="31.2" x14ac:dyDescent="0.3">
      <c r="A3" s="78"/>
      <c r="B3" s="78" t="s">
        <v>1</v>
      </c>
      <c r="C3" s="78" t="s">
        <v>180</v>
      </c>
      <c r="D3" s="78" t="s">
        <v>51</v>
      </c>
      <c r="E3" s="78" t="s">
        <v>3</v>
      </c>
      <c r="F3" s="78" t="s">
        <v>4</v>
      </c>
      <c r="G3" s="78" t="s">
        <v>187</v>
      </c>
      <c r="H3" s="47" t="s">
        <v>179</v>
      </c>
      <c r="I3" s="49" t="s">
        <v>188</v>
      </c>
      <c r="J3" s="50" t="s">
        <v>40</v>
      </c>
    </row>
    <row r="4" spans="1:10" ht="15.6" x14ac:dyDescent="0.3">
      <c r="A4" s="51" t="s">
        <v>183</v>
      </c>
      <c r="B4" s="51" t="s">
        <v>183</v>
      </c>
      <c r="C4" s="51" t="s">
        <v>184</v>
      </c>
      <c r="D4" s="51" t="s">
        <v>185</v>
      </c>
      <c r="E4" s="51" t="s">
        <v>186</v>
      </c>
      <c r="F4" s="51" t="s">
        <v>187</v>
      </c>
      <c r="G4" s="79">
        <v>0.88</v>
      </c>
      <c r="H4" s="51"/>
      <c r="I4" s="82"/>
      <c r="J4" s="88">
        <f>G4*I4</f>
        <v>0</v>
      </c>
    </row>
    <row r="5" spans="1:10" ht="15.6" x14ac:dyDescent="0.3">
      <c r="A5" s="51" t="s">
        <v>183</v>
      </c>
      <c r="B5" s="51" t="s">
        <v>183</v>
      </c>
      <c r="C5" s="51" t="s">
        <v>184</v>
      </c>
      <c r="D5" s="51" t="s">
        <v>185</v>
      </c>
      <c r="E5" s="51" t="s">
        <v>186</v>
      </c>
      <c r="F5" s="51" t="s">
        <v>187</v>
      </c>
      <c r="G5" s="79">
        <v>1.76</v>
      </c>
      <c r="H5" s="51"/>
      <c r="I5" s="82"/>
      <c r="J5" s="88">
        <f>G5*I5</f>
        <v>0</v>
      </c>
    </row>
    <row r="7" spans="1:10" ht="17.399999999999999" x14ac:dyDescent="0.35">
      <c r="I7" s="63" t="s">
        <v>178</v>
      </c>
      <c r="J7" s="64">
        <f>J4</f>
        <v>0</v>
      </c>
    </row>
    <row r="8" spans="1:10" ht="17.399999999999999" x14ac:dyDescent="0.35">
      <c r="I8" s="63" t="s">
        <v>147</v>
      </c>
      <c r="J8" s="65">
        <v>0.15</v>
      </c>
    </row>
    <row r="9" spans="1:10" ht="17.399999999999999" x14ac:dyDescent="0.35">
      <c r="I9" s="66" t="s">
        <v>148</v>
      </c>
      <c r="J9" s="67">
        <f>J7-J8*J7</f>
        <v>0</v>
      </c>
    </row>
  </sheetData>
  <mergeCells count="2">
    <mergeCell ref="A1:J1"/>
    <mergeCell ref="A2:J2"/>
  </mergeCells>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workbookViewId="0">
      <selection activeCell="A7" sqref="A7:XFD9"/>
    </sheetView>
  </sheetViews>
  <sheetFormatPr defaultColWidth="9.109375" defaultRowHeight="14.4" x14ac:dyDescent="0.3"/>
  <cols>
    <col min="1" max="1" width="18.44140625" style="10" customWidth="1"/>
    <col min="2" max="2" width="20.88671875" style="10" bestFit="1" customWidth="1"/>
    <col min="3" max="3" width="7.21875" style="10" customWidth="1"/>
    <col min="4" max="4" width="17.33203125" style="10" bestFit="1" customWidth="1"/>
    <col min="5" max="5" width="55" style="10" customWidth="1"/>
    <col min="6" max="6" width="9.109375" style="10"/>
    <col min="7" max="7" width="9.33203125" style="10" bestFit="1" customWidth="1"/>
    <col min="8" max="8" width="12.6640625" style="10" bestFit="1" customWidth="1"/>
    <col min="9" max="10" width="9.109375" style="10"/>
    <col min="11" max="11" width="11.88671875" style="10" bestFit="1" customWidth="1"/>
    <col min="12" max="12" width="14.88671875" style="10" bestFit="1" customWidth="1"/>
    <col min="13" max="13" width="16.109375" style="10" bestFit="1" customWidth="1"/>
    <col min="14" max="16384" width="9.109375" style="10"/>
  </cols>
  <sheetData>
    <row r="1" spans="1:13" ht="37.049999999999997" customHeight="1" x14ac:dyDescent="0.3">
      <c r="A1" s="313" t="s">
        <v>245</v>
      </c>
      <c r="B1" s="313"/>
      <c r="C1" s="313"/>
      <c r="D1" s="313"/>
      <c r="E1" s="313"/>
      <c r="F1" s="313"/>
      <c r="G1" s="313"/>
      <c r="H1" s="313"/>
      <c r="I1" s="313"/>
      <c r="J1" s="313"/>
    </row>
    <row r="2" spans="1:13" ht="59.4" customHeight="1" x14ac:dyDescent="0.3">
      <c r="A2" s="314" t="s">
        <v>499</v>
      </c>
      <c r="B2" s="312"/>
      <c r="C2" s="312"/>
      <c r="D2" s="312"/>
      <c r="E2" s="312"/>
      <c r="F2" s="312"/>
      <c r="G2" s="312"/>
      <c r="H2" s="312"/>
      <c r="I2" s="312"/>
      <c r="J2" s="312"/>
      <c r="K2" s="312"/>
      <c r="L2" s="312"/>
    </row>
    <row r="3" spans="1:13" ht="58.2" customHeight="1" x14ac:dyDescent="0.3">
      <c r="A3" s="44" t="s">
        <v>42</v>
      </c>
      <c r="B3" s="44" t="s">
        <v>1</v>
      </c>
      <c r="C3" s="44" t="s">
        <v>180</v>
      </c>
      <c r="D3" s="44" t="s">
        <v>51</v>
      </c>
      <c r="E3" s="44" t="s">
        <v>3</v>
      </c>
      <c r="F3" s="44" t="s">
        <v>4</v>
      </c>
      <c r="G3" s="45" t="s">
        <v>5</v>
      </c>
      <c r="H3" s="46" t="s">
        <v>37</v>
      </c>
      <c r="I3" s="47" t="s">
        <v>179</v>
      </c>
      <c r="J3" s="48" t="s">
        <v>39</v>
      </c>
      <c r="K3" s="49" t="s">
        <v>38</v>
      </c>
      <c r="L3" s="50" t="s">
        <v>40</v>
      </c>
      <c r="M3" s="8"/>
    </row>
    <row r="4" spans="1:13" ht="15.6" x14ac:dyDescent="0.3">
      <c r="A4" s="76" t="s">
        <v>166</v>
      </c>
      <c r="B4" s="51" t="s">
        <v>44</v>
      </c>
      <c r="C4" s="51" t="s">
        <v>490</v>
      </c>
      <c r="D4" s="51" t="s">
        <v>50</v>
      </c>
      <c r="E4" s="51" t="s">
        <v>501</v>
      </c>
      <c r="F4" s="51" t="s">
        <v>5</v>
      </c>
      <c r="G4" s="91">
        <v>4.71</v>
      </c>
      <c r="H4" s="223">
        <v>50000000</v>
      </c>
      <c r="I4" s="53"/>
      <c r="J4" s="61"/>
      <c r="K4" s="57">
        <f>I4*H4/30*J4</f>
        <v>0</v>
      </c>
      <c r="L4" s="56">
        <f>K4*G4/1000</f>
        <v>0</v>
      </c>
      <c r="M4" s="8"/>
    </row>
    <row r="5" spans="1:13" ht="15.6" x14ac:dyDescent="0.3">
      <c r="A5" s="76" t="s">
        <v>166</v>
      </c>
      <c r="B5" s="51" t="s">
        <v>44</v>
      </c>
      <c r="C5" s="51" t="s">
        <v>490</v>
      </c>
      <c r="D5" s="51" t="s">
        <v>50</v>
      </c>
      <c r="E5" s="51" t="s">
        <v>500</v>
      </c>
      <c r="F5" s="76" t="s">
        <v>5</v>
      </c>
      <c r="G5" s="91">
        <v>5.88</v>
      </c>
      <c r="H5" s="223">
        <v>50000000</v>
      </c>
      <c r="I5" s="53"/>
      <c r="J5" s="61"/>
      <c r="K5" s="57">
        <f>I5*H5/30*J5</f>
        <v>0</v>
      </c>
      <c r="L5" s="56">
        <f>K5*G5/1000</f>
        <v>0</v>
      </c>
      <c r="M5" s="8"/>
    </row>
  </sheetData>
  <mergeCells count="2">
    <mergeCell ref="A1:J1"/>
    <mergeCell ref="A2:L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workbookViewId="0">
      <selection activeCell="C7" sqref="C7"/>
    </sheetView>
  </sheetViews>
  <sheetFormatPr defaultColWidth="11.44140625" defaultRowHeight="14.4" x14ac:dyDescent="0.3"/>
  <cols>
    <col min="1" max="1" width="23" style="10" customWidth="1"/>
    <col min="2" max="2" width="18.5546875" style="10" bestFit="1" customWidth="1"/>
    <col min="3" max="3" width="13" style="10" customWidth="1"/>
    <col min="4" max="4" width="17.33203125" style="10" bestFit="1" customWidth="1"/>
    <col min="5" max="5" width="20.88671875" style="10" bestFit="1" customWidth="1"/>
    <col min="6" max="7" width="11.44140625" style="10"/>
    <col min="8" max="8" width="13.44140625" style="14" customWidth="1"/>
    <col min="9" max="9" width="11.44140625" style="14"/>
    <col min="10" max="10" width="8.88671875" style="15" bestFit="1" customWidth="1"/>
    <col min="11" max="11" width="9.5546875" style="14" customWidth="1"/>
    <col min="12" max="12" width="11.44140625" style="10"/>
    <col min="13" max="13" width="16.109375" style="10" bestFit="1" customWidth="1"/>
    <col min="14" max="16384" width="11.44140625" style="10"/>
  </cols>
  <sheetData>
    <row r="1" spans="1:13" ht="37.049999999999997" customHeight="1" x14ac:dyDescent="0.3">
      <c r="A1" s="313" t="s">
        <v>246</v>
      </c>
      <c r="B1" s="313"/>
      <c r="C1" s="313"/>
      <c r="D1" s="313"/>
      <c r="E1" s="313"/>
      <c r="F1" s="313"/>
      <c r="G1" s="313"/>
      <c r="H1" s="313"/>
      <c r="I1" s="313"/>
      <c r="J1" s="313"/>
      <c r="K1" s="313"/>
      <c r="L1" s="313"/>
    </row>
    <row r="2" spans="1:13" ht="37.799999999999997" customHeight="1" x14ac:dyDescent="0.3">
      <c r="A2" s="314" t="s">
        <v>483</v>
      </c>
      <c r="B2" s="312"/>
      <c r="C2" s="312"/>
      <c r="D2" s="312"/>
      <c r="E2" s="312"/>
      <c r="F2" s="312"/>
      <c r="G2" s="312"/>
      <c r="H2" s="312"/>
      <c r="I2" s="312"/>
      <c r="J2" s="312"/>
      <c r="K2" s="312"/>
      <c r="L2" s="312"/>
    </row>
    <row r="3" spans="1:13" ht="31.2" x14ac:dyDescent="0.3">
      <c r="A3" s="43" t="s">
        <v>152</v>
      </c>
      <c r="B3" s="44" t="s">
        <v>153</v>
      </c>
      <c r="C3" s="44" t="s">
        <v>2</v>
      </c>
      <c r="D3" s="44" t="s">
        <v>51</v>
      </c>
      <c r="E3" s="44" t="s">
        <v>3</v>
      </c>
      <c r="F3" s="44" t="s">
        <v>4</v>
      </c>
      <c r="G3" s="45" t="s">
        <v>5</v>
      </c>
      <c r="H3" s="49" t="s">
        <v>196</v>
      </c>
      <c r="I3" s="49" t="s">
        <v>179</v>
      </c>
      <c r="J3" s="92" t="s">
        <v>263</v>
      </c>
      <c r="K3" s="49" t="s">
        <v>38</v>
      </c>
      <c r="L3" s="47" t="s">
        <v>40</v>
      </c>
      <c r="M3" s="8"/>
    </row>
    <row r="4" spans="1:13" ht="15.6" x14ac:dyDescent="0.3">
      <c r="A4" s="93" t="s">
        <v>44</v>
      </c>
      <c r="B4" s="93" t="s">
        <v>161</v>
      </c>
      <c r="C4" s="93" t="s">
        <v>490</v>
      </c>
      <c r="D4" s="93" t="s">
        <v>50</v>
      </c>
      <c r="E4" s="93" t="s">
        <v>154</v>
      </c>
      <c r="F4" s="93" t="s">
        <v>5</v>
      </c>
      <c r="G4" s="52">
        <v>20</v>
      </c>
      <c r="H4" s="267">
        <v>1003500</v>
      </c>
      <c r="I4" s="94"/>
      <c r="J4" s="95"/>
      <c r="K4" s="96">
        <f>I4*H4/30*J4</f>
        <v>0</v>
      </c>
      <c r="L4" s="97">
        <f>K4/1000*G4</f>
        <v>0</v>
      </c>
      <c r="M4" s="58"/>
    </row>
    <row r="5" spans="1:13" ht="15.6" x14ac:dyDescent="0.3">
      <c r="A5" s="93" t="s">
        <v>44</v>
      </c>
      <c r="B5" s="93" t="s">
        <v>155</v>
      </c>
      <c r="C5" s="93" t="s">
        <v>490</v>
      </c>
      <c r="D5" s="93" t="s">
        <v>50</v>
      </c>
      <c r="E5" s="93" t="s">
        <v>154</v>
      </c>
      <c r="F5" s="93" t="s">
        <v>5</v>
      </c>
      <c r="G5" s="52">
        <v>38</v>
      </c>
      <c r="H5" s="267">
        <v>1003500</v>
      </c>
      <c r="I5" s="94"/>
      <c r="J5" s="95"/>
      <c r="K5" s="98">
        <f t="shared" ref="K5:K6" si="0">I5*H5/30*J5</f>
        <v>0</v>
      </c>
      <c r="L5" s="97">
        <f>K5/1000*G5</f>
        <v>0</v>
      </c>
      <c r="M5" s="58"/>
    </row>
    <row r="6" spans="1:13" ht="15.6" x14ac:dyDescent="0.3">
      <c r="A6" s="93" t="s">
        <v>44</v>
      </c>
      <c r="B6" s="93" t="s">
        <v>156</v>
      </c>
      <c r="C6" s="93" t="s">
        <v>490</v>
      </c>
      <c r="D6" s="93" t="s">
        <v>50</v>
      </c>
      <c r="E6" s="93" t="s">
        <v>154</v>
      </c>
      <c r="F6" s="93" t="s">
        <v>5</v>
      </c>
      <c r="G6" s="52">
        <v>43</v>
      </c>
      <c r="H6" s="267">
        <v>1003500</v>
      </c>
      <c r="I6" s="94"/>
      <c r="J6" s="95"/>
      <c r="K6" s="98">
        <f t="shared" si="0"/>
        <v>0</v>
      </c>
      <c r="L6" s="97">
        <f>K6/1000*G6</f>
        <v>0</v>
      </c>
      <c r="M6" s="58"/>
    </row>
  </sheetData>
  <mergeCells count="2">
    <mergeCell ref="A1:L1"/>
    <mergeCell ref="A2:L2"/>
  </mergeCells>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election activeCell="C10" sqref="C10"/>
    </sheetView>
  </sheetViews>
  <sheetFormatPr defaultColWidth="11.44140625" defaultRowHeight="14.4" x14ac:dyDescent="0.3"/>
  <cols>
    <col min="1" max="1" width="32.109375" style="10" bestFit="1" customWidth="1"/>
    <col min="2" max="2" width="22.6640625" style="10" customWidth="1"/>
    <col min="3" max="3" width="22" style="10" customWidth="1"/>
    <col min="4" max="4" width="17.33203125" style="10" bestFit="1" customWidth="1"/>
    <col min="5" max="5" width="25.5546875" style="10" bestFit="1" customWidth="1"/>
    <col min="6" max="6" width="15.109375" style="10" customWidth="1"/>
    <col min="7" max="7" width="17.5546875" style="10" customWidth="1"/>
    <col min="8" max="8" width="13.33203125" style="10" customWidth="1"/>
    <col min="9" max="16384" width="11.44140625" style="10"/>
  </cols>
  <sheetData>
    <row r="1" spans="1:8" ht="55.2" customHeight="1" x14ac:dyDescent="0.3">
      <c r="A1" s="313" t="s">
        <v>158</v>
      </c>
      <c r="B1" s="313"/>
      <c r="C1" s="313"/>
      <c r="D1" s="313"/>
      <c r="E1" s="313"/>
      <c r="F1" s="313"/>
      <c r="G1" s="313"/>
      <c r="H1" s="313"/>
    </row>
    <row r="2" spans="1:8" ht="31.2" x14ac:dyDescent="0.3">
      <c r="A2" s="43" t="s">
        <v>152</v>
      </c>
      <c r="B2" s="44" t="s">
        <v>1</v>
      </c>
      <c r="C2" s="44" t="s">
        <v>2</v>
      </c>
      <c r="D2" s="44" t="s">
        <v>51</v>
      </c>
      <c r="E2" s="44" t="s">
        <v>3</v>
      </c>
      <c r="F2" s="44" t="s">
        <v>4</v>
      </c>
      <c r="G2" s="45" t="s">
        <v>229</v>
      </c>
      <c r="H2" s="45" t="s">
        <v>230</v>
      </c>
    </row>
    <row r="3" spans="1:8" ht="15.6" x14ac:dyDescent="0.3">
      <c r="A3" s="93" t="s">
        <v>44</v>
      </c>
      <c r="B3" s="93" t="s">
        <v>43</v>
      </c>
      <c r="C3" s="93" t="s">
        <v>490</v>
      </c>
      <c r="D3" s="93" t="s">
        <v>50</v>
      </c>
      <c r="E3" s="93" t="s">
        <v>31</v>
      </c>
      <c r="F3" s="93" t="s">
        <v>5</v>
      </c>
      <c r="G3" s="52">
        <v>23</v>
      </c>
      <c r="H3" s="52">
        <v>24</v>
      </c>
    </row>
    <row r="4" spans="1:8" ht="15.6" x14ac:dyDescent="0.3">
      <c r="A4" s="93" t="s">
        <v>44</v>
      </c>
      <c r="B4" s="93" t="s">
        <v>43</v>
      </c>
      <c r="C4" s="93" t="s">
        <v>490</v>
      </c>
      <c r="D4" s="93" t="s">
        <v>50</v>
      </c>
      <c r="E4" s="93" t="s">
        <v>34</v>
      </c>
      <c r="F4" s="93" t="s">
        <v>5</v>
      </c>
      <c r="G4" s="52">
        <v>25</v>
      </c>
      <c r="H4" s="52">
        <v>26</v>
      </c>
    </row>
    <row r="5" spans="1:8" ht="15.6" x14ac:dyDescent="0.3">
      <c r="A5" s="93" t="s">
        <v>44</v>
      </c>
      <c r="B5" s="93" t="s">
        <v>43</v>
      </c>
      <c r="C5" s="93" t="s">
        <v>490</v>
      </c>
      <c r="D5" s="93" t="s">
        <v>50</v>
      </c>
      <c r="E5" s="93" t="s">
        <v>35</v>
      </c>
      <c r="F5" s="93" t="s">
        <v>5</v>
      </c>
      <c r="G5" s="52">
        <v>23</v>
      </c>
      <c r="H5" s="52">
        <v>24</v>
      </c>
    </row>
    <row r="6" spans="1:8" ht="15.6" x14ac:dyDescent="0.3">
      <c r="A6" s="93" t="s">
        <v>44</v>
      </c>
      <c r="B6" s="93" t="s">
        <v>43</v>
      </c>
      <c r="C6" s="93" t="s">
        <v>490</v>
      </c>
      <c r="D6" s="93" t="s">
        <v>50</v>
      </c>
      <c r="E6" s="93" t="s">
        <v>36</v>
      </c>
      <c r="F6" s="93" t="s">
        <v>5</v>
      </c>
      <c r="G6" s="52">
        <v>25</v>
      </c>
      <c r="H6" s="52">
        <v>26</v>
      </c>
    </row>
    <row r="7" spans="1:8" ht="15.6" x14ac:dyDescent="0.3">
      <c r="A7" s="93" t="s">
        <v>44</v>
      </c>
      <c r="B7" s="93" t="s">
        <v>43</v>
      </c>
      <c r="C7" s="93" t="s">
        <v>490</v>
      </c>
      <c r="D7" s="93" t="s">
        <v>50</v>
      </c>
      <c r="E7" s="93" t="s">
        <v>46</v>
      </c>
      <c r="F7" s="93" t="s">
        <v>5</v>
      </c>
      <c r="G7" s="52">
        <v>23</v>
      </c>
      <c r="H7" s="52">
        <v>24</v>
      </c>
    </row>
    <row r="8" spans="1:8" ht="15.6" x14ac:dyDescent="0.3">
      <c r="A8" s="93" t="s">
        <v>44</v>
      </c>
      <c r="B8" s="93" t="s">
        <v>43</v>
      </c>
      <c r="C8" s="93" t="s">
        <v>490</v>
      </c>
      <c r="D8" s="93" t="s">
        <v>50</v>
      </c>
      <c r="E8" s="93" t="s">
        <v>47</v>
      </c>
      <c r="F8" s="93" t="s">
        <v>5</v>
      </c>
      <c r="G8" s="52">
        <v>25</v>
      </c>
      <c r="H8" s="52">
        <v>26</v>
      </c>
    </row>
    <row r="9" spans="1:8" ht="15.6" x14ac:dyDescent="0.3">
      <c r="A9" s="101" t="s">
        <v>44</v>
      </c>
      <c r="B9" s="93" t="s">
        <v>43</v>
      </c>
      <c r="C9" s="93" t="s">
        <v>490</v>
      </c>
      <c r="D9" s="93" t="s">
        <v>50</v>
      </c>
      <c r="E9" s="93" t="s">
        <v>228</v>
      </c>
      <c r="F9" s="93" t="s">
        <v>5</v>
      </c>
      <c r="G9" s="60">
        <v>22</v>
      </c>
      <c r="H9" s="60">
        <v>23</v>
      </c>
    </row>
    <row r="12" spans="1:8" ht="18" x14ac:dyDescent="0.3">
      <c r="A12" s="5" t="s">
        <v>231</v>
      </c>
      <c r="B12" s="5" t="s">
        <v>232</v>
      </c>
      <c r="C12" s="5" t="s">
        <v>211</v>
      </c>
      <c r="D12" s="5" t="s">
        <v>225</v>
      </c>
      <c r="E12" s="12"/>
      <c r="F12" s="12"/>
    </row>
    <row r="13" spans="1:8" x14ac:dyDescent="0.3">
      <c r="A13" s="11" t="s">
        <v>260</v>
      </c>
      <c r="B13" s="11" t="s">
        <v>201</v>
      </c>
      <c r="C13" s="11" t="s">
        <v>212</v>
      </c>
      <c r="D13" s="231" t="s">
        <v>393</v>
      </c>
    </row>
    <row r="14" spans="1:8" x14ac:dyDescent="0.3">
      <c r="A14" s="11" t="s">
        <v>203</v>
      </c>
      <c r="B14" s="11" t="s">
        <v>202</v>
      </c>
      <c r="C14" s="11" t="s">
        <v>213</v>
      </c>
      <c r="D14" s="232" t="s">
        <v>385</v>
      </c>
    </row>
    <row r="15" spans="1:8" x14ac:dyDescent="0.3">
      <c r="A15" s="11" t="s">
        <v>379</v>
      </c>
      <c r="C15" s="11" t="s">
        <v>214</v>
      </c>
      <c r="D15" s="232" t="s">
        <v>386</v>
      </c>
    </row>
    <row r="16" spans="1:8" x14ac:dyDescent="0.3">
      <c r="A16" s="99" t="s">
        <v>265</v>
      </c>
      <c r="C16" s="100" t="s">
        <v>215</v>
      </c>
      <c r="D16" s="232" t="s">
        <v>387</v>
      </c>
    </row>
    <row r="17" spans="1:7" x14ac:dyDescent="0.3">
      <c r="A17" s="11" t="s">
        <v>264</v>
      </c>
      <c r="C17" s="11" t="s">
        <v>216</v>
      </c>
      <c r="D17" s="233" t="s">
        <v>388</v>
      </c>
    </row>
    <row r="18" spans="1:7" x14ac:dyDescent="0.3">
      <c r="A18" s="11" t="s">
        <v>199</v>
      </c>
      <c r="C18" s="11" t="s">
        <v>217</v>
      </c>
      <c r="D18" s="232" t="s">
        <v>389</v>
      </c>
    </row>
    <row r="19" spans="1:7" x14ac:dyDescent="0.3">
      <c r="A19" s="11" t="s">
        <v>204</v>
      </c>
      <c r="C19" s="11" t="s">
        <v>218</v>
      </c>
      <c r="D19" s="232" t="s">
        <v>390</v>
      </c>
    </row>
    <row r="20" spans="1:7" x14ac:dyDescent="0.3">
      <c r="A20" s="11" t="s">
        <v>257</v>
      </c>
      <c r="B20" s="12"/>
      <c r="C20" s="11" t="s">
        <v>219</v>
      </c>
      <c r="D20" s="232" t="s">
        <v>391</v>
      </c>
      <c r="E20" s="12"/>
      <c r="F20" s="12"/>
    </row>
    <row r="21" spans="1:7" x14ac:dyDescent="0.3">
      <c r="A21" s="11" t="s">
        <v>258</v>
      </c>
      <c r="C21" s="11" t="s">
        <v>220</v>
      </c>
      <c r="D21" s="232" t="s">
        <v>392</v>
      </c>
    </row>
    <row r="22" spans="1:7" x14ac:dyDescent="0.3">
      <c r="A22" s="11" t="s">
        <v>259</v>
      </c>
      <c r="C22" s="11" t="s">
        <v>221</v>
      </c>
      <c r="D22" s="11" t="s">
        <v>227</v>
      </c>
    </row>
    <row r="23" spans="1:7" x14ac:dyDescent="0.3">
      <c r="A23" s="11" t="s">
        <v>205</v>
      </c>
      <c r="C23" s="11" t="s">
        <v>222</v>
      </c>
      <c r="D23" s="11" t="s">
        <v>226</v>
      </c>
      <c r="G23" s="6"/>
    </row>
    <row r="24" spans="1:7" x14ac:dyDescent="0.3">
      <c r="A24" s="11" t="s">
        <v>159</v>
      </c>
      <c r="C24" s="11" t="s">
        <v>157</v>
      </c>
    </row>
    <row r="25" spans="1:7" x14ac:dyDescent="0.3">
      <c r="A25" s="11" t="s">
        <v>198</v>
      </c>
      <c r="C25" s="11" t="s">
        <v>223</v>
      </c>
    </row>
    <row r="26" spans="1:7" x14ac:dyDescent="0.3">
      <c r="A26" s="11" t="s">
        <v>256</v>
      </c>
      <c r="C26" s="11" t="s">
        <v>224</v>
      </c>
    </row>
    <row r="27" spans="1:7" x14ac:dyDescent="0.3">
      <c r="A27" s="11" t="s">
        <v>208</v>
      </c>
    </row>
    <row r="28" spans="1:7" x14ac:dyDescent="0.3">
      <c r="A28" s="11" t="s">
        <v>197</v>
      </c>
    </row>
    <row r="29" spans="1:7" x14ac:dyDescent="0.3">
      <c r="A29" s="11" t="s">
        <v>200</v>
      </c>
    </row>
    <row r="30" spans="1:7" x14ac:dyDescent="0.3">
      <c r="A30" s="11" t="s">
        <v>206</v>
      </c>
    </row>
    <row r="31" spans="1:7" x14ac:dyDescent="0.3">
      <c r="A31" s="11" t="s">
        <v>253</v>
      </c>
    </row>
    <row r="32" spans="1:7" x14ac:dyDescent="0.3">
      <c r="A32" s="11" t="s">
        <v>255</v>
      </c>
    </row>
    <row r="33" spans="1:1" x14ac:dyDescent="0.3">
      <c r="A33" s="11" t="s">
        <v>254</v>
      </c>
    </row>
    <row r="34" spans="1:1" x14ac:dyDescent="0.3">
      <c r="A34" s="11" t="s">
        <v>207</v>
      </c>
    </row>
  </sheetData>
  <sortState ref="A17:A30">
    <sortCondition ref="A17"/>
  </sortState>
  <mergeCells count="1">
    <mergeCell ref="A1:H1"/>
  </mergeCells>
  <pageMargins left="0.7" right="0.7" top="0.75" bottom="0.75" header="0.3" footer="0.3"/>
  <pageSetup paperSize="9" orientation="portrait"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E19" sqref="E19"/>
    </sheetView>
  </sheetViews>
  <sheetFormatPr defaultColWidth="11.44140625" defaultRowHeight="14.4" x14ac:dyDescent="0.3"/>
  <cols>
    <col min="1" max="1" width="28.21875" style="10" bestFit="1" customWidth="1"/>
    <col min="2" max="2" width="14.6640625" style="10" customWidth="1"/>
    <col min="3" max="3" width="16.88671875" style="10" customWidth="1"/>
    <col min="4" max="4" width="21.33203125" style="10" customWidth="1"/>
    <col min="5" max="5" width="16.109375" style="10" customWidth="1"/>
    <col min="6" max="6" width="24" style="10" customWidth="1"/>
    <col min="7" max="10" width="11.44140625" style="10" customWidth="1"/>
    <col min="11" max="16384" width="11.44140625" style="10"/>
  </cols>
  <sheetData>
    <row r="1" spans="1:10" ht="37.049999999999997" customHeight="1" x14ac:dyDescent="0.3">
      <c r="A1" s="321" t="s">
        <v>110</v>
      </c>
      <c r="B1" s="321"/>
      <c r="C1" s="321"/>
      <c r="D1" s="321"/>
      <c r="E1" s="321"/>
      <c r="F1" s="321"/>
      <c r="G1" s="321"/>
      <c r="H1" s="321"/>
      <c r="I1" s="321"/>
      <c r="J1" s="321"/>
    </row>
    <row r="2" spans="1:10" ht="15.6" x14ac:dyDescent="0.3">
      <c r="A2" s="8"/>
      <c r="B2" s="8"/>
      <c r="C2" s="8"/>
      <c r="D2" s="8"/>
      <c r="E2" s="8"/>
      <c r="F2" s="8"/>
      <c r="G2" s="8"/>
      <c r="H2" s="8"/>
      <c r="I2" s="8"/>
      <c r="J2" s="8"/>
    </row>
    <row r="3" spans="1:10" ht="31.2" customHeight="1" x14ac:dyDescent="0.3">
      <c r="A3" s="317"/>
      <c r="B3" s="318"/>
      <c r="C3" s="318"/>
      <c r="D3" s="318"/>
      <c r="E3" s="318"/>
      <c r="F3" s="319"/>
      <c r="G3" s="320" t="s">
        <v>248</v>
      </c>
      <c r="H3" s="320"/>
      <c r="I3" s="320" t="s">
        <v>249</v>
      </c>
      <c r="J3" s="320"/>
    </row>
    <row r="4" spans="1:10" ht="35.4" customHeight="1" x14ac:dyDescent="0.3">
      <c r="A4" s="102" t="s">
        <v>110</v>
      </c>
      <c r="B4" s="102" t="s">
        <v>2</v>
      </c>
      <c r="C4" s="103" t="str">
        <f>UPPER("Subscribers")</f>
        <v>SUBSCRIBERS</v>
      </c>
      <c r="D4" s="103" t="str">
        <f>UPPER("Weekdays")</f>
        <v>WEEKDAYS</v>
      </c>
      <c r="E4" s="103" t="str">
        <f>UPPER("# Insertions")</f>
        <v># INSERTIONS</v>
      </c>
      <c r="F4" s="103" t="str">
        <f>UPPER("Total guaranteed Impressions")</f>
        <v>TOTAL GUARANTEED IMPRESSIONS</v>
      </c>
      <c r="G4" s="103" t="s">
        <v>5</v>
      </c>
      <c r="H4" s="103" t="str">
        <f>UPPER("Budget")</f>
        <v>BUDGET</v>
      </c>
      <c r="I4" s="103" t="s">
        <v>5</v>
      </c>
      <c r="J4" s="103" t="str">
        <f>UPPER("Budget")</f>
        <v>BUDGET</v>
      </c>
    </row>
    <row r="5" spans="1:10" ht="15.6" x14ac:dyDescent="0.3">
      <c r="A5" s="104" t="s">
        <v>70</v>
      </c>
      <c r="B5" s="105" t="s">
        <v>71</v>
      </c>
      <c r="C5" s="106">
        <v>96400</v>
      </c>
      <c r="D5" s="105" t="s">
        <v>72</v>
      </c>
      <c r="E5" s="107">
        <v>7</v>
      </c>
      <c r="F5" s="273">
        <v>200000</v>
      </c>
      <c r="G5" s="108">
        <v>25</v>
      </c>
      <c r="H5" s="109">
        <f t="shared" ref="H5:H41" si="0">F5*G5/1000</f>
        <v>5000</v>
      </c>
      <c r="I5" s="108">
        <v>30</v>
      </c>
      <c r="J5" s="109">
        <f t="shared" ref="J5:J41" si="1">I5*F5/1000</f>
        <v>6000</v>
      </c>
    </row>
    <row r="6" spans="1:10" ht="15.6" x14ac:dyDescent="0.3">
      <c r="A6" s="104" t="s">
        <v>73</v>
      </c>
      <c r="B6" s="105" t="s">
        <v>74</v>
      </c>
      <c r="C6" s="106">
        <v>51200</v>
      </c>
      <c r="D6" s="105" t="s">
        <v>72</v>
      </c>
      <c r="E6" s="107">
        <v>7</v>
      </c>
      <c r="F6" s="273">
        <v>100000</v>
      </c>
      <c r="G6" s="108">
        <v>25</v>
      </c>
      <c r="H6" s="109">
        <f t="shared" si="0"/>
        <v>2500</v>
      </c>
      <c r="I6" s="108">
        <v>30</v>
      </c>
      <c r="J6" s="109">
        <f t="shared" si="1"/>
        <v>3000</v>
      </c>
    </row>
    <row r="7" spans="1:10" ht="15.6" x14ac:dyDescent="0.3">
      <c r="A7" s="104" t="s">
        <v>75</v>
      </c>
      <c r="B7" s="105" t="s">
        <v>71</v>
      </c>
      <c r="C7" s="106">
        <v>28500</v>
      </c>
      <c r="D7" s="105" t="s">
        <v>463</v>
      </c>
      <c r="E7" s="107">
        <v>4</v>
      </c>
      <c r="F7" s="273">
        <v>30000</v>
      </c>
      <c r="G7" s="108">
        <v>35</v>
      </c>
      <c r="H7" s="109">
        <f t="shared" si="0"/>
        <v>1050</v>
      </c>
      <c r="I7" s="108">
        <v>40</v>
      </c>
      <c r="J7" s="109">
        <f t="shared" si="1"/>
        <v>1200</v>
      </c>
    </row>
    <row r="8" spans="1:10" ht="15.6" x14ac:dyDescent="0.3">
      <c r="A8" s="104" t="s">
        <v>76</v>
      </c>
      <c r="B8" s="105" t="s">
        <v>74</v>
      </c>
      <c r="C8" s="106">
        <v>8800</v>
      </c>
      <c r="D8" s="105" t="s">
        <v>464</v>
      </c>
      <c r="E8" s="107">
        <v>2</v>
      </c>
      <c r="F8" s="273">
        <v>5800</v>
      </c>
      <c r="G8" s="108">
        <v>35</v>
      </c>
      <c r="H8" s="109">
        <f t="shared" si="0"/>
        <v>203</v>
      </c>
      <c r="I8" s="108">
        <v>40</v>
      </c>
      <c r="J8" s="109">
        <f t="shared" si="1"/>
        <v>232</v>
      </c>
    </row>
    <row r="9" spans="1:10" ht="15.6" x14ac:dyDescent="0.3">
      <c r="A9" s="104" t="s">
        <v>78</v>
      </c>
      <c r="B9" s="105" t="s">
        <v>71</v>
      </c>
      <c r="C9" s="106">
        <v>61200</v>
      </c>
      <c r="D9" s="105" t="s">
        <v>79</v>
      </c>
      <c r="E9" s="107">
        <v>1</v>
      </c>
      <c r="F9" s="273">
        <v>25000</v>
      </c>
      <c r="G9" s="108">
        <v>55</v>
      </c>
      <c r="H9" s="109">
        <f t="shared" si="0"/>
        <v>1375</v>
      </c>
      <c r="I9" s="108">
        <v>60</v>
      </c>
      <c r="J9" s="109">
        <f t="shared" si="1"/>
        <v>1500</v>
      </c>
    </row>
    <row r="10" spans="1:10" ht="15.6" x14ac:dyDescent="0.3">
      <c r="A10" s="104" t="s">
        <v>80</v>
      </c>
      <c r="B10" s="105" t="s">
        <v>74</v>
      </c>
      <c r="C10" s="106">
        <v>25400</v>
      </c>
      <c r="D10" s="105" t="s">
        <v>79</v>
      </c>
      <c r="E10" s="107">
        <v>1</v>
      </c>
      <c r="F10" s="273">
        <v>10000</v>
      </c>
      <c r="G10" s="108">
        <v>55</v>
      </c>
      <c r="H10" s="109">
        <f t="shared" si="0"/>
        <v>550</v>
      </c>
      <c r="I10" s="108">
        <v>60</v>
      </c>
      <c r="J10" s="109">
        <f t="shared" si="1"/>
        <v>600</v>
      </c>
    </row>
    <row r="11" spans="1:10" ht="15.6" x14ac:dyDescent="0.3">
      <c r="A11" s="104" t="s">
        <v>81</v>
      </c>
      <c r="B11" s="105" t="s">
        <v>71</v>
      </c>
      <c r="C11" s="106">
        <v>79100</v>
      </c>
      <c r="D11" s="105" t="s">
        <v>82</v>
      </c>
      <c r="E11" s="107">
        <v>2</v>
      </c>
      <c r="F11" s="273">
        <v>50000</v>
      </c>
      <c r="G11" s="108">
        <v>55</v>
      </c>
      <c r="H11" s="109">
        <f t="shared" si="0"/>
        <v>2750</v>
      </c>
      <c r="I11" s="108">
        <v>60</v>
      </c>
      <c r="J11" s="109">
        <f t="shared" si="1"/>
        <v>3000</v>
      </c>
    </row>
    <row r="12" spans="1:10" ht="15.6" x14ac:dyDescent="0.3">
      <c r="A12" s="104" t="s">
        <v>83</v>
      </c>
      <c r="B12" s="105" t="s">
        <v>74</v>
      </c>
      <c r="C12" s="106">
        <v>29100</v>
      </c>
      <c r="D12" s="105" t="s">
        <v>82</v>
      </c>
      <c r="E12" s="107">
        <v>2</v>
      </c>
      <c r="F12" s="273">
        <v>15000</v>
      </c>
      <c r="G12" s="108">
        <v>55</v>
      </c>
      <c r="H12" s="109">
        <f t="shared" si="0"/>
        <v>825</v>
      </c>
      <c r="I12" s="108">
        <v>60</v>
      </c>
      <c r="J12" s="109">
        <f t="shared" si="1"/>
        <v>900</v>
      </c>
    </row>
    <row r="13" spans="1:10" ht="15.6" x14ac:dyDescent="0.3">
      <c r="A13" s="104" t="s">
        <v>84</v>
      </c>
      <c r="B13" s="105" t="s">
        <v>71</v>
      </c>
      <c r="C13" s="106">
        <v>67000</v>
      </c>
      <c r="D13" s="110" t="s">
        <v>85</v>
      </c>
      <c r="E13" s="107">
        <v>3</v>
      </c>
      <c r="F13" s="273">
        <v>70000</v>
      </c>
      <c r="G13" s="108">
        <v>35</v>
      </c>
      <c r="H13" s="109">
        <f t="shared" si="0"/>
        <v>2450</v>
      </c>
      <c r="I13" s="108">
        <v>40</v>
      </c>
      <c r="J13" s="109">
        <f t="shared" si="1"/>
        <v>2800</v>
      </c>
    </row>
    <row r="14" spans="1:10" ht="15.6" x14ac:dyDescent="0.3">
      <c r="A14" s="104" t="s">
        <v>84</v>
      </c>
      <c r="B14" s="105" t="s">
        <v>74</v>
      </c>
      <c r="C14" s="106">
        <v>25800</v>
      </c>
      <c r="D14" s="110" t="s">
        <v>86</v>
      </c>
      <c r="E14" s="107">
        <v>2</v>
      </c>
      <c r="F14" s="273">
        <v>20000</v>
      </c>
      <c r="G14" s="108">
        <v>35</v>
      </c>
      <c r="H14" s="109">
        <f t="shared" si="0"/>
        <v>700</v>
      </c>
      <c r="I14" s="108">
        <v>40</v>
      </c>
      <c r="J14" s="109">
        <f t="shared" si="1"/>
        <v>800</v>
      </c>
    </row>
    <row r="15" spans="1:10" ht="15.6" x14ac:dyDescent="0.3">
      <c r="A15" s="104" t="s">
        <v>87</v>
      </c>
      <c r="B15" s="105" t="s">
        <v>71</v>
      </c>
      <c r="C15" s="106">
        <v>53900</v>
      </c>
      <c r="D15" s="105" t="s">
        <v>82</v>
      </c>
      <c r="E15" s="107">
        <v>1</v>
      </c>
      <c r="F15" s="273">
        <v>20000</v>
      </c>
      <c r="G15" s="108">
        <v>55</v>
      </c>
      <c r="H15" s="109">
        <f t="shared" si="0"/>
        <v>1100</v>
      </c>
      <c r="I15" s="108">
        <v>60</v>
      </c>
      <c r="J15" s="109">
        <f t="shared" si="1"/>
        <v>1200</v>
      </c>
    </row>
    <row r="16" spans="1:10" ht="15.6" x14ac:dyDescent="0.3">
      <c r="A16" s="104" t="s">
        <v>88</v>
      </c>
      <c r="B16" s="105" t="s">
        <v>71</v>
      </c>
      <c r="C16" s="106">
        <v>122000</v>
      </c>
      <c r="D16" s="110" t="s">
        <v>77</v>
      </c>
      <c r="E16" s="107">
        <v>1</v>
      </c>
      <c r="F16" s="273">
        <v>25000</v>
      </c>
      <c r="G16" s="108">
        <v>55</v>
      </c>
      <c r="H16" s="109">
        <f t="shared" si="0"/>
        <v>1375</v>
      </c>
      <c r="I16" s="108">
        <v>60</v>
      </c>
      <c r="J16" s="109">
        <f t="shared" si="1"/>
        <v>1500</v>
      </c>
    </row>
    <row r="17" spans="1:10" ht="15.6" x14ac:dyDescent="0.3">
      <c r="A17" s="104" t="s">
        <v>88</v>
      </c>
      <c r="B17" s="105" t="s">
        <v>74</v>
      </c>
      <c r="C17" s="106">
        <v>23300</v>
      </c>
      <c r="D17" s="110" t="s">
        <v>98</v>
      </c>
      <c r="E17" s="107">
        <v>1</v>
      </c>
      <c r="F17" s="273">
        <v>9500</v>
      </c>
      <c r="G17" s="108">
        <v>55</v>
      </c>
      <c r="H17" s="109">
        <f t="shared" si="0"/>
        <v>522.5</v>
      </c>
      <c r="I17" s="108">
        <v>60</v>
      </c>
      <c r="J17" s="109">
        <f t="shared" si="1"/>
        <v>570</v>
      </c>
    </row>
    <row r="18" spans="1:10" ht="15.6" x14ac:dyDescent="0.3">
      <c r="A18" s="104" t="s">
        <v>89</v>
      </c>
      <c r="B18" s="105" t="s">
        <v>71</v>
      </c>
      <c r="C18" s="106">
        <v>67300</v>
      </c>
      <c r="D18" s="105" t="s">
        <v>90</v>
      </c>
      <c r="E18" s="107">
        <v>2</v>
      </c>
      <c r="F18" s="273">
        <v>60000</v>
      </c>
      <c r="G18" s="108">
        <v>35</v>
      </c>
      <c r="H18" s="109">
        <f t="shared" si="0"/>
        <v>2100</v>
      </c>
      <c r="I18" s="108">
        <v>40</v>
      </c>
      <c r="J18" s="109">
        <f t="shared" si="1"/>
        <v>2400</v>
      </c>
    </row>
    <row r="19" spans="1:10" ht="15.6" x14ac:dyDescent="0.3">
      <c r="A19" s="104" t="s">
        <v>89</v>
      </c>
      <c r="B19" s="105" t="s">
        <v>74</v>
      </c>
      <c r="C19" s="106">
        <v>22000</v>
      </c>
      <c r="D19" s="105" t="s">
        <v>90</v>
      </c>
      <c r="E19" s="107">
        <v>2</v>
      </c>
      <c r="F19" s="273">
        <v>17000</v>
      </c>
      <c r="G19" s="108">
        <v>35</v>
      </c>
      <c r="H19" s="109">
        <f t="shared" si="0"/>
        <v>595</v>
      </c>
      <c r="I19" s="108">
        <v>40</v>
      </c>
      <c r="J19" s="109">
        <f t="shared" si="1"/>
        <v>680</v>
      </c>
    </row>
    <row r="20" spans="1:10" ht="15.6" x14ac:dyDescent="0.3">
      <c r="A20" s="104" t="s">
        <v>92</v>
      </c>
      <c r="B20" s="105" t="s">
        <v>71</v>
      </c>
      <c r="C20" s="106">
        <v>56200</v>
      </c>
      <c r="D20" s="105" t="s">
        <v>77</v>
      </c>
      <c r="E20" s="107">
        <v>2</v>
      </c>
      <c r="F20" s="273">
        <v>55000</v>
      </c>
      <c r="G20" s="108">
        <v>35</v>
      </c>
      <c r="H20" s="109">
        <f t="shared" si="0"/>
        <v>1925</v>
      </c>
      <c r="I20" s="108">
        <v>40</v>
      </c>
      <c r="J20" s="109">
        <f t="shared" si="1"/>
        <v>2200</v>
      </c>
    </row>
    <row r="21" spans="1:10" ht="15.6" x14ac:dyDescent="0.3">
      <c r="A21" s="104" t="s">
        <v>92</v>
      </c>
      <c r="B21" s="105" t="s">
        <v>74</v>
      </c>
      <c r="C21" s="106">
        <v>25700</v>
      </c>
      <c r="D21" s="105" t="s">
        <v>77</v>
      </c>
      <c r="E21" s="107">
        <v>2</v>
      </c>
      <c r="F21" s="273">
        <v>20000</v>
      </c>
      <c r="G21" s="108">
        <v>35</v>
      </c>
      <c r="H21" s="109">
        <f t="shared" si="0"/>
        <v>700</v>
      </c>
      <c r="I21" s="108">
        <v>40</v>
      </c>
      <c r="J21" s="109">
        <f t="shared" si="1"/>
        <v>800</v>
      </c>
    </row>
    <row r="22" spans="1:10" ht="15.6" x14ac:dyDescent="0.3">
      <c r="A22" s="104" t="s">
        <v>93</v>
      </c>
      <c r="B22" s="105" t="s">
        <v>71</v>
      </c>
      <c r="C22" s="106">
        <v>42100</v>
      </c>
      <c r="D22" s="105" t="s">
        <v>94</v>
      </c>
      <c r="E22" s="107">
        <v>2</v>
      </c>
      <c r="F22" s="273">
        <v>40000</v>
      </c>
      <c r="G22" s="108">
        <v>55</v>
      </c>
      <c r="H22" s="109">
        <f t="shared" si="0"/>
        <v>2200</v>
      </c>
      <c r="I22" s="108">
        <v>60</v>
      </c>
      <c r="J22" s="109">
        <f t="shared" si="1"/>
        <v>2400</v>
      </c>
    </row>
    <row r="23" spans="1:10" ht="15.6" x14ac:dyDescent="0.3">
      <c r="A23" s="104" t="s">
        <v>93</v>
      </c>
      <c r="B23" s="105" t="s">
        <v>74</v>
      </c>
      <c r="C23" s="106">
        <v>15200</v>
      </c>
      <c r="D23" s="105" t="s">
        <v>94</v>
      </c>
      <c r="E23" s="107">
        <v>2</v>
      </c>
      <c r="F23" s="273">
        <v>16000</v>
      </c>
      <c r="G23" s="108">
        <v>55</v>
      </c>
      <c r="H23" s="109">
        <f t="shared" si="0"/>
        <v>880</v>
      </c>
      <c r="I23" s="108">
        <v>60</v>
      </c>
      <c r="J23" s="109">
        <f t="shared" si="1"/>
        <v>960</v>
      </c>
    </row>
    <row r="24" spans="1:10" ht="15.6" x14ac:dyDescent="0.3">
      <c r="A24" s="104" t="s">
        <v>95</v>
      </c>
      <c r="B24" s="105" t="s">
        <v>71</v>
      </c>
      <c r="C24" s="106">
        <v>62500</v>
      </c>
      <c r="D24" s="105" t="s">
        <v>91</v>
      </c>
      <c r="E24" s="107">
        <v>2</v>
      </c>
      <c r="F24" s="273">
        <v>40000</v>
      </c>
      <c r="G24" s="108">
        <v>55</v>
      </c>
      <c r="H24" s="109">
        <f t="shared" si="0"/>
        <v>2200</v>
      </c>
      <c r="I24" s="108">
        <v>60</v>
      </c>
      <c r="J24" s="109">
        <f t="shared" si="1"/>
        <v>2400</v>
      </c>
    </row>
    <row r="25" spans="1:10" ht="15.6" x14ac:dyDescent="0.3">
      <c r="A25" s="104" t="s">
        <v>96</v>
      </c>
      <c r="B25" s="105" t="s">
        <v>74</v>
      </c>
      <c r="C25" s="106">
        <v>25000</v>
      </c>
      <c r="D25" s="105" t="s">
        <v>91</v>
      </c>
      <c r="E25" s="107">
        <v>2</v>
      </c>
      <c r="F25" s="273">
        <v>15000</v>
      </c>
      <c r="G25" s="108">
        <v>55</v>
      </c>
      <c r="H25" s="109">
        <f t="shared" si="0"/>
        <v>825</v>
      </c>
      <c r="I25" s="108">
        <v>60</v>
      </c>
      <c r="J25" s="109">
        <f t="shared" si="1"/>
        <v>900</v>
      </c>
    </row>
    <row r="26" spans="1:10" ht="15.6" x14ac:dyDescent="0.3">
      <c r="A26" s="104" t="s">
        <v>97</v>
      </c>
      <c r="B26" s="105" t="s">
        <v>71</v>
      </c>
      <c r="C26" s="106">
        <v>27900</v>
      </c>
      <c r="D26" s="105" t="s">
        <v>100</v>
      </c>
      <c r="E26" s="107">
        <v>5</v>
      </c>
      <c r="F26" s="273">
        <v>50000</v>
      </c>
      <c r="G26" s="108">
        <v>35</v>
      </c>
      <c r="H26" s="109">
        <f t="shared" si="0"/>
        <v>1750</v>
      </c>
      <c r="I26" s="108">
        <v>40</v>
      </c>
      <c r="J26" s="109">
        <f t="shared" si="1"/>
        <v>2000</v>
      </c>
    </row>
    <row r="27" spans="1:10" ht="15.6" x14ac:dyDescent="0.3">
      <c r="A27" s="104" t="s">
        <v>97</v>
      </c>
      <c r="B27" s="105" t="s">
        <v>74</v>
      </c>
      <c r="C27" s="106">
        <v>15800</v>
      </c>
      <c r="D27" s="105" t="s">
        <v>100</v>
      </c>
      <c r="E27" s="107">
        <v>5</v>
      </c>
      <c r="F27" s="273">
        <v>25000</v>
      </c>
      <c r="G27" s="108">
        <v>35</v>
      </c>
      <c r="H27" s="109">
        <f t="shared" si="0"/>
        <v>875</v>
      </c>
      <c r="I27" s="108">
        <v>40</v>
      </c>
      <c r="J27" s="109">
        <f t="shared" si="1"/>
        <v>1000</v>
      </c>
    </row>
    <row r="28" spans="1:10" ht="15.6" x14ac:dyDescent="0.3">
      <c r="A28" s="104" t="s">
        <v>99</v>
      </c>
      <c r="B28" s="105" t="s">
        <v>71</v>
      </c>
      <c r="C28" s="106">
        <v>65100</v>
      </c>
      <c r="D28" s="105" t="s">
        <v>100</v>
      </c>
      <c r="E28" s="107">
        <v>5</v>
      </c>
      <c r="F28" s="273">
        <v>100000</v>
      </c>
      <c r="G28" s="108">
        <v>35</v>
      </c>
      <c r="H28" s="109">
        <f t="shared" si="0"/>
        <v>3500</v>
      </c>
      <c r="I28" s="108">
        <v>40</v>
      </c>
      <c r="J28" s="109">
        <f t="shared" si="1"/>
        <v>4000</v>
      </c>
    </row>
    <row r="29" spans="1:10" ht="15.6" x14ac:dyDescent="0.3">
      <c r="A29" s="104" t="s">
        <v>101</v>
      </c>
      <c r="B29" s="105" t="s">
        <v>74</v>
      </c>
      <c r="C29" s="106">
        <v>38300</v>
      </c>
      <c r="D29" s="105" t="s">
        <v>100</v>
      </c>
      <c r="E29" s="107">
        <v>5</v>
      </c>
      <c r="F29" s="273">
        <v>50000</v>
      </c>
      <c r="G29" s="108">
        <v>35</v>
      </c>
      <c r="H29" s="109">
        <f t="shared" si="0"/>
        <v>1750</v>
      </c>
      <c r="I29" s="108">
        <v>40</v>
      </c>
      <c r="J29" s="109">
        <f t="shared" si="1"/>
        <v>2000</v>
      </c>
    </row>
    <row r="30" spans="1:10" ht="15.6" x14ac:dyDescent="0.3">
      <c r="A30" s="104" t="s">
        <v>102</v>
      </c>
      <c r="B30" s="105" t="s">
        <v>71</v>
      </c>
      <c r="C30" s="106">
        <v>45500</v>
      </c>
      <c r="D30" s="105" t="s">
        <v>77</v>
      </c>
      <c r="E30" s="107">
        <v>4</v>
      </c>
      <c r="F30" s="273">
        <v>60000</v>
      </c>
      <c r="G30" s="108">
        <v>35</v>
      </c>
      <c r="H30" s="109">
        <f t="shared" si="0"/>
        <v>2100</v>
      </c>
      <c r="I30" s="108">
        <v>40</v>
      </c>
      <c r="J30" s="109">
        <f t="shared" si="1"/>
        <v>2400</v>
      </c>
    </row>
    <row r="31" spans="1:10" ht="15.6" x14ac:dyDescent="0.3">
      <c r="A31" s="104" t="s">
        <v>102</v>
      </c>
      <c r="B31" s="105" t="s">
        <v>74</v>
      </c>
      <c r="C31" s="106">
        <v>27600</v>
      </c>
      <c r="D31" s="105" t="s">
        <v>77</v>
      </c>
      <c r="E31" s="107">
        <v>4</v>
      </c>
      <c r="F31" s="273">
        <v>30000</v>
      </c>
      <c r="G31" s="108">
        <v>35</v>
      </c>
      <c r="H31" s="109">
        <f t="shared" si="0"/>
        <v>1050</v>
      </c>
      <c r="I31" s="108">
        <v>40</v>
      </c>
      <c r="J31" s="109">
        <f t="shared" si="1"/>
        <v>1200</v>
      </c>
    </row>
    <row r="32" spans="1:10" ht="15.6" x14ac:dyDescent="0.3">
      <c r="A32" s="104" t="s">
        <v>103</v>
      </c>
      <c r="B32" s="105" t="s">
        <v>71</v>
      </c>
      <c r="C32" s="106">
        <v>12900</v>
      </c>
      <c r="D32" s="110" t="s">
        <v>82</v>
      </c>
      <c r="E32" s="107">
        <v>2</v>
      </c>
      <c r="F32" s="273">
        <v>10000</v>
      </c>
      <c r="G32" s="108">
        <v>35</v>
      </c>
      <c r="H32" s="109">
        <f t="shared" si="0"/>
        <v>350</v>
      </c>
      <c r="I32" s="108">
        <v>40</v>
      </c>
      <c r="J32" s="109">
        <f t="shared" si="1"/>
        <v>400</v>
      </c>
    </row>
    <row r="33" spans="1:10" ht="15.6" x14ac:dyDescent="0.3">
      <c r="A33" s="104" t="s">
        <v>103</v>
      </c>
      <c r="B33" s="105" t="s">
        <v>74</v>
      </c>
      <c r="C33" s="106">
        <v>19000</v>
      </c>
      <c r="D33" s="110" t="s">
        <v>98</v>
      </c>
      <c r="E33" s="107">
        <v>2</v>
      </c>
      <c r="F33" s="273">
        <v>9000</v>
      </c>
      <c r="G33" s="108">
        <v>35</v>
      </c>
      <c r="H33" s="109">
        <f t="shared" si="0"/>
        <v>315</v>
      </c>
      <c r="I33" s="108">
        <v>40</v>
      </c>
      <c r="J33" s="109">
        <f t="shared" si="1"/>
        <v>360</v>
      </c>
    </row>
    <row r="34" spans="1:10" ht="15.6" x14ac:dyDescent="0.3">
      <c r="A34" s="104" t="s">
        <v>104</v>
      </c>
      <c r="B34" s="105" t="s">
        <v>71</v>
      </c>
      <c r="C34" s="106">
        <v>33600</v>
      </c>
      <c r="D34" s="105" t="s">
        <v>100</v>
      </c>
      <c r="E34" s="107">
        <v>5</v>
      </c>
      <c r="F34" s="273">
        <v>30000</v>
      </c>
      <c r="G34" s="108">
        <v>55</v>
      </c>
      <c r="H34" s="109">
        <f t="shared" si="0"/>
        <v>1650</v>
      </c>
      <c r="I34" s="108">
        <v>60</v>
      </c>
      <c r="J34" s="109">
        <f t="shared" si="1"/>
        <v>1800</v>
      </c>
    </row>
    <row r="35" spans="1:10" ht="15.6" x14ac:dyDescent="0.3">
      <c r="A35" s="104" t="s">
        <v>104</v>
      </c>
      <c r="B35" s="105" t="s">
        <v>74</v>
      </c>
      <c r="C35" s="106">
        <v>14100</v>
      </c>
      <c r="D35" s="105" t="s">
        <v>79</v>
      </c>
      <c r="E35" s="107">
        <v>1</v>
      </c>
      <c r="F35" s="273">
        <v>5000</v>
      </c>
      <c r="G35" s="108">
        <v>55</v>
      </c>
      <c r="H35" s="109">
        <f t="shared" si="0"/>
        <v>275</v>
      </c>
      <c r="I35" s="108">
        <v>60</v>
      </c>
      <c r="J35" s="109">
        <f t="shared" si="1"/>
        <v>300</v>
      </c>
    </row>
    <row r="36" spans="1:10" ht="15.6" x14ac:dyDescent="0.3">
      <c r="A36" s="104" t="s">
        <v>105</v>
      </c>
      <c r="B36" s="105" t="s">
        <v>71</v>
      </c>
      <c r="C36" s="106">
        <v>21600</v>
      </c>
      <c r="D36" s="105" t="s">
        <v>106</v>
      </c>
      <c r="E36" s="107">
        <v>6</v>
      </c>
      <c r="F36" s="273">
        <v>50000</v>
      </c>
      <c r="G36" s="108">
        <v>35</v>
      </c>
      <c r="H36" s="109">
        <f t="shared" si="0"/>
        <v>1750</v>
      </c>
      <c r="I36" s="108">
        <v>40</v>
      </c>
      <c r="J36" s="109">
        <f t="shared" si="1"/>
        <v>2000</v>
      </c>
    </row>
    <row r="37" spans="1:10" ht="15.6" x14ac:dyDescent="0.3">
      <c r="A37" s="104" t="s">
        <v>105</v>
      </c>
      <c r="B37" s="105" t="s">
        <v>74</v>
      </c>
      <c r="C37" s="106">
        <v>7100</v>
      </c>
      <c r="D37" s="105" t="s">
        <v>106</v>
      </c>
      <c r="E37" s="107">
        <v>6</v>
      </c>
      <c r="F37" s="273">
        <v>18000</v>
      </c>
      <c r="G37" s="108">
        <v>35</v>
      </c>
      <c r="H37" s="109">
        <f t="shared" si="0"/>
        <v>630</v>
      </c>
      <c r="I37" s="108">
        <v>40</v>
      </c>
      <c r="J37" s="109">
        <f t="shared" si="1"/>
        <v>720</v>
      </c>
    </row>
    <row r="38" spans="1:10" ht="15.6" x14ac:dyDescent="0.3">
      <c r="A38" s="104" t="s">
        <v>107</v>
      </c>
      <c r="B38" s="105" t="s">
        <v>71</v>
      </c>
      <c r="C38" s="106">
        <v>8300</v>
      </c>
      <c r="D38" s="105" t="s">
        <v>94</v>
      </c>
      <c r="E38" s="107">
        <v>2</v>
      </c>
      <c r="F38" s="273">
        <v>9000</v>
      </c>
      <c r="G38" s="108">
        <v>55</v>
      </c>
      <c r="H38" s="109">
        <f t="shared" si="0"/>
        <v>495</v>
      </c>
      <c r="I38" s="108">
        <v>60</v>
      </c>
      <c r="J38" s="109">
        <f t="shared" si="1"/>
        <v>540</v>
      </c>
    </row>
    <row r="39" spans="1:10" ht="15.6" x14ac:dyDescent="0.3">
      <c r="A39" s="104" t="s">
        <v>107</v>
      </c>
      <c r="B39" s="105" t="s">
        <v>74</v>
      </c>
      <c r="C39" s="106">
        <v>2900</v>
      </c>
      <c r="D39" s="105" t="s">
        <v>94</v>
      </c>
      <c r="E39" s="107">
        <v>2</v>
      </c>
      <c r="F39" s="273">
        <v>3000</v>
      </c>
      <c r="G39" s="108">
        <v>55</v>
      </c>
      <c r="H39" s="109">
        <f t="shared" si="0"/>
        <v>165</v>
      </c>
      <c r="I39" s="108">
        <v>60</v>
      </c>
      <c r="J39" s="109">
        <f t="shared" si="1"/>
        <v>180</v>
      </c>
    </row>
    <row r="40" spans="1:10" ht="15.6" x14ac:dyDescent="0.3">
      <c r="A40" s="104" t="s">
        <v>108</v>
      </c>
      <c r="B40" s="105" t="s">
        <v>71</v>
      </c>
      <c r="C40" s="106">
        <v>3100</v>
      </c>
      <c r="D40" s="110" t="s">
        <v>100</v>
      </c>
      <c r="E40" s="107">
        <v>5</v>
      </c>
      <c r="F40" s="273">
        <v>4000</v>
      </c>
      <c r="G40" s="108">
        <v>100</v>
      </c>
      <c r="H40" s="109">
        <f t="shared" si="0"/>
        <v>400</v>
      </c>
      <c r="I40" s="108">
        <v>110</v>
      </c>
      <c r="J40" s="109">
        <f t="shared" si="1"/>
        <v>440</v>
      </c>
    </row>
    <row r="41" spans="1:10" ht="15.6" x14ac:dyDescent="0.3">
      <c r="A41" s="104" t="s">
        <v>109</v>
      </c>
      <c r="B41" s="105" t="s">
        <v>74</v>
      </c>
      <c r="C41" s="106">
        <v>1600</v>
      </c>
      <c r="D41" s="110" t="s">
        <v>100</v>
      </c>
      <c r="E41" s="107">
        <v>5</v>
      </c>
      <c r="F41" s="273">
        <v>2500</v>
      </c>
      <c r="G41" s="108">
        <v>100</v>
      </c>
      <c r="H41" s="109">
        <f t="shared" si="0"/>
        <v>250</v>
      </c>
      <c r="I41" s="108">
        <v>110</v>
      </c>
      <c r="J41" s="109">
        <f t="shared" si="1"/>
        <v>275</v>
      </c>
    </row>
  </sheetData>
  <mergeCells count="4">
    <mergeCell ref="A3:F3"/>
    <mergeCell ref="G3:H3"/>
    <mergeCell ref="I3:J3"/>
    <mergeCell ref="A1:J1"/>
  </mergeCell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18</vt:i4>
      </vt:variant>
      <vt:variant>
        <vt:lpstr>Benoemde bereiken</vt:lpstr>
      </vt:variant>
      <vt:variant>
        <vt:i4>1</vt:i4>
      </vt:variant>
    </vt:vector>
  </HeadingPairs>
  <TitlesOfParts>
    <vt:vector size="19" baseType="lpstr">
      <vt:lpstr>Display Site specific</vt:lpstr>
      <vt:lpstr>Display Contextual Packs</vt:lpstr>
      <vt:lpstr>CPC</vt:lpstr>
      <vt:lpstr>Content to Commerce Group</vt:lpstr>
      <vt:lpstr>Content to Commerce RON</vt:lpstr>
      <vt:lpstr>Floating</vt:lpstr>
      <vt:lpstr>Video</vt:lpstr>
      <vt:lpstr>Target+</vt:lpstr>
      <vt:lpstr>Newsletters</vt:lpstr>
      <vt:lpstr>Dedicated Mailing Brand&amp;Interes</vt:lpstr>
      <vt:lpstr>Native online</vt:lpstr>
      <vt:lpstr>Advertorial online PV</vt:lpstr>
      <vt:lpstr>Advertorial pack</vt:lpstr>
      <vt:lpstr>Display CPH</vt:lpstr>
      <vt:lpstr>Getest op</vt:lpstr>
      <vt:lpstr>Podcast sponsoring</vt:lpstr>
      <vt:lpstr>Sponsoring editorial dossier</vt:lpstr>
      <vt:lpstr>Sales Policy</vt:lpstr>
      <vt:lpstr>'Sales Policy'!Afdrukbereik</vt:lpstr>
    </vt:vector>
  </TitlesOfParts>
  <Company>Roularta Media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Lara Chammah</dc:creator>
  <cp:lastModifiedBy>Kristien Cuyt</cp:lastModifiedBy>
  <cp:lastPrinted>2020-03-09T11:34:15Z</cp:lastPrinted>
  <dcterms:created xsi:type="dcterms:W3CDTF">2019-11-20T13:29:13Z</dcterms:created>
  <dcterms:modified xsi:type="dcterms:W3CDTF">2022-01-26T12:23:59Z</dcterms:modified>
</cp:coreProperties>
</file>